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oline\Documents\SSC\GPA\"/>
    </mc:Choice>
  </mc:AlternateContent>
  <workbookProtection lockStructure="1"/>
  <bookViews>
    <workbookView xWindow="0" yWindow="0" windowWidth="21480" windowHeight="8832" activeTab="2"/>
  </bookViews>
  <sheets>
    <sheet name="Intermediate" sheetId="5" r:id="rId1"/>
    <sheet name="Grade - 9" sheetId="1" r:id="rId2"/>
    <sheet name="Grade - 10" sheetId="2" r:id="rId3"/>
    <sheet name="Grade - 11" sheetId="3" r:id="rId4"/>
    <sheet name="Grade - 12" sheetId="4" r:id="rId5"/>
    <sheet name="General" sheetId="8" state="hidden" r:id="rId6"/>
    <sheet name="Class Rank" sheetId="7" state="hidden" r:id="rId7"/>
    <sheet name="Courses" sheetId="6" state="hidden" r:id="rId8"/>
  </sheets>
  <definedNames>
    <definedName name="Code">General!$A$3:$A$21</definedName>
    <definedName name="courselevel">General!$B$3:$B$5</definedName>
    <definedName name="Credit_Denied">General!$A$22</definedName>
    <definedName name="Electives">Courses!$F$2:$F$403</definedName>
    <definedName name="English">Courses!$A$1:$A$30</definedName>
    <definedName name="Language">Courses!$E$1:$E$43</definedName>
    <definedName name="Level">General!$B$3:$B$5</definedName>
    <definedName name="Mathematics">Courses!$B$1:$B$23</definedName>
    <definedName name="OLE_LINK1" localSheetId="7">Courses!$A$2</definedName>
    <definedName name="Science">Courses!$C$1:$C$38</definedName>
    <definedName name="Social_Studies">Courses!$D$1:$D$24</definedName>
  </definedNames>
  <calcPr calcId="152511"/>
</workbook>
</file>

<file path=xl/calcChain.xml><?xml version="1.0" encoding="utf-8"?>
<calcChain xmlns="http://schemas.openxmlformats.org/spreadsheetml/2006/main">
  <c r="H26" i="2" l="1"/>
  <c r="Q23" i="2" s="1"/>
  <c r="E26" i="2"/>
  <c r="Q22" i="2" s="1"/>
  <c r="Q25" i="2" s="1"/>
  <c r="T4" i="2"/>
  <c r="T5" i="2" s="1"/>
  <c r="T6" i="2" s="1"/>
  <c r="U4" i="2"/>
  <c r="Q5" i="2"/>
  <c r="R5" i="2"/>
  <c r="Q6" i="2"/>
  <c r="R6" i="2"/>
  <c r="R12" i="2"/>
  <c r="Q7" i="2"/>
  <c r="R7" i="2"/>
  <c r="Q8" i="2"/>
  <c r="R8" i="2"/>
  <c r="Q9" i="2"/>
  <c r="R9" i="2"/>
  <c r="Q10" i="2"/>
  <c r="R10" i="2"/>
  <c r="Q11" i="2"/>
  <c r="R11" i="2"/>
  <c r="Q12" i="2"/>
  <c r="Q13" i="2"/>
  <c r="R13" i="2"/>
  <c r="Q14" i="2"/>
  <c r="R14" i="2"/>
  <c r="Q15" i="2"/>
  <c r="R15" i="2"/>
  <c r="Q16" i="2"/>
  <c r="R16" i="2"/>
  <c r="R17" i="2"/>
  <c r="J5" i="2"/>
  <c r="K5" i="2"/>
  <c r="P29" i="2" s="1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R28" i="2"/>
  <c r="P25" i="2"/>
  <c r="R24" i="2"/>
  <c r="U5" i="2"/>
  <c r="U6" i="2" s="1"/>
  <c r="J27" i="2"/>
  <c r="K27" i="2"/>
  <c r="O19" i="2"/>
  <c r="N19" i="2"/>
  <c r="O18" i="2"/>
  <c r="N18" i="2"/>
  <c r="O17" i="2"/>
  <c r="N17" i="2"/>
  <c r="N5" i="2"/>
  <c r="N6" i="2"/>
  <c r="N7" i="2"/>
  <c r="N8" i="2"/>
  <c r="N9" i="2"/>
  <c r="N10" i="2"/>
  <c r="N11" i="2"/>
  <c r="N12" i="2"/>
  <c r="N13" i="2"/>
  <c r="N14" i="2"/>
  <c r="N15" i="2"/>
  <c r="N16" i="2"/>
  <c r="N20" i="2"/>
  <c r="N21" i="2"/>
  <c r="N22" i="2"/>
  <c r="N23" i="2"/>
  <c r="N24" i="2"/>
  <c r="N25" i="2"/>
  <c r="N26" i="2"/>
  <c r="O5" i="2"/>
  <c r="O6" i="2"/>
  <c r="O7" i="2"/>
  <c r="O26" i="2" s="1"/>
  <c r="O8" i="2"/>
  <c r="O9" i="2"/>
  <c r="O10" i="2"/>
  <c r="O11" i="2"/>
  <c r="O12" i="2"/>
  <c r="O13" i="2"/>
  <c r="O14" i="2"/>
  <c r="O15" i="2"/>
  <c r="O16" i="2"/>
  <c r="O20" i="2"/>
  <c r="O21" i="2"/>
  <c r="O22" i="2"/>
  <c r="O23" i="2"/>
  <c r="O24" i="2"/>
  <c r="O25" i="2"/>
  <c r="J26" i="2"/>
  <c r="E26" i="1"/>
  <c r="Q21" i="1"/>
  <c r="H26" i="1"/>
  <c r="Q22" i="1" s="1"/>
  <c r="T4" i="1"/>
  <c r="U4" i="1"/>
  <c r="R18" i="1" s="1"/>
  <c r="S18" i="1" s="1"/>
  <c r="P25" i="1"/>
  <c r="P26" i="1"/>
  <c r="P24" i="2"/>
  <c r="P26" i="2" s="1"/>
  <c r="P24" i="3" s="1"/>
  <c r="P26" i="3" s="1"/>
  <c r="P24" i="4" s="1"/>
  <c r="P26" i="4" s="1"/>
  <c r="T5" i="1"/>
  <c r="T6" i="1" s="1"/>
  <c r="V6" i="1" s="1"/>
  <c r="V7" i="1" s="1"/>
  <c r="U5" i="1"/>
  <c r="U6" i="1"/>
  <c r="N5" i="1"/>
  <c r="N6" i="1"/>
  <c r="N26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5" i="5"/>
  <c r="N6" i="5"/>
  <c r="N7" i="5"/>
  <c r="N8" i="5"/>
  <c r="N9" i="5"/>
  <c r="N26" i="5" s="1"/>
  <c r="N27" i="5" s="1"/>
  <c r="O27" i="5" s="1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O5" i="5"/>
  <c r="O26" i="5" s="1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5" i="1"/>
  <c r="O26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J5" i="1"/>
  <c r="K5" i="1"/>
  <c r="J6" i="1"/>
  <c r="P29" i="1" s="1"/>
  <c r="P30" i="1" s="1"/>
  <c r="P28" i="2" s="1"/>
  <c r="P30" i="2" s="1"/>
  <c r="P28" i="3" s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Q5" i="1"/>
  <c r="R5" i="1"/>
  <c r="Q6" i="1"/>
  <c r="R17" i="1" s="1"/>
  <c r="S17" i="1" s="1"/>
  <c r="Q17" i="2" s="1"/>
  <c r="S17" i="2" s="1"/>
  <c r="Q17" i="3" s="1"/>
  <c r="S17" i="3" s="1"/>
  <c r="Q17" i="4" s="1"/>
  <c r="S17" i="4" s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H26" i="3"/>
  <c r="K26" i="3" s="1"/>
  <c r="Q23" i="3"/>
  <c r="E26" i="3"/>
  <c r="Q22" i="3" s="1"/>
  <c r="Q25" i="3" s="1"/>
  <c r="T4" i="3"/>
  <c r="T5" i="3" s="1"/>
  <c r="T6" i="3" s="1"/>
  <c r="U4" i="3"/>
  <c r="R18" i="3"/>
  <c r="Q8" i="3"/>
  <c r="R13" i="3"/>
  <c r="R8" i="3"/>
  <c r="Q9" i="3"/>
  <c r="R9" i="3"/>
  <c r="Q10" i="3"/>
  <c r="R10" i="3"/>
  <c r="Q11" i="3"/>
  <c r="R11" i="3"/>
  <c r="Q12" i="3"/>
  <c r="R12" i="3"/>
  <c r="Q13" i="3"/>
  <c r="Q14" i="3"/>
  <c r="R14" i="3"/>
  <c r="Q15" i="3"/>
  <c r="R15" i="3"/>
  <c r="Q16" i="3"/>
  <c r="R16" i="3"/>
  <c r="Q5" i="3"/>
  <c r="R5" i="3"/>
  <c r="Q6" i="3"/>
  <c r="R6" i="3"/>
  <c r="Q7" i="3"/>
  <c r="R7" i="3"/>
  <c r="R17" i="3"/>
  <c r="J5" i="3"/>
  <c r="K5" i="3"/>
  <c r="P29" i="3" s="1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R28" i="3"/>
  <c r="P25" i="3"/>
  <c r="R24" i="3"/>
  <c r="U5" i="3"/>
  <c r="U6" i="3" s="1"/>
  <c r="J27" i="3"/>
  <c r="K27" i="3"/>
  <c r="O19" i="3"/>
  <c r="N19" i="3"/>
  <c r="O18" i="3"/>
  <c r="N18" i="3"/>
  <c r="O17" i="3"/>
  <c r="N17" i="3"/>
  <c r="N5" i="3"/>
  <c r="N26" i="3" s="1"/>
  <c r="N6" i="3"/>
  <c r="N7" i="3"/>
  <c r="N8" i="3"/>
  <c r="N9" i="3"/>
  <c r="N10" i="3"/>
  <c r="N11" i="3"/>
  <c r="N12" i="3"/>
  <c r="N13" i="3"/>
  <c r="N14" i="3"/>
  <c r="N15" i="3"/>
  <c r="N16" i="3"/>
  <c r="N20" i="3"/>
  <c r="N21" i="3"/>
  <c r="N22" i="3"/>
  <c r="N23" i="3"/>
  <c r="N24" i="3"/>
  <c r="N25" i="3"/>
  <c r="O5" i="3"/>
  <c r="O6" i="3"/>
  <c r="O7" i="3"/>
  <c r="O26" i="3" s="1"/>
  <c r="O8" i="3"/>
  <c r="O9" i="3"/>
  <c r="O10" i="3"/>
  <c r="O11" i="3"/>
  <c r="O12" i="3"/>
  <c r="O13" i="3"/>
  <c r="O14" i="3"/>
  <c r="O15" i="3"/>
  <c r="O16" i="3"/>
  <c r="O20" i="3"/>
  <c r="O21" i="3"/>
  <c r="O22" i="3"/>
  <c r="O23" i="3"/>
  <c r="O24" i="3"/>
  <c r="O25" i="3"/>
  <c r="E26" i="4"/>
  <c r="J26" i="4" s="1"/>
  <c r="Q22" i="4"/>
  <c r="H26" i="4"/>
  <c r="Q23" i="4" s="1"/>
  <c r="J14" i="4"/>
  <c r="J5" i="4"/>
  <c r="P29" i="4" s="1"/>
  <c r="K5" i="4"/>
  <c r="J6" i="4"/>
  <c r="K6" i="4"/>
  <c r="J7" i="4"/>
  <c r="K7" i="4"/>
  <c r="J8" i="4"/>
  <c r="K8" i="4"/>
  <c r="J9" i="4"/>
  <c r="K9" i="4"/>
  <c r="J10" i="4"/>
  <c r="K10" i="4"/>
  <c r="J11" i="4"/>
  <c r="K11" i="4"/>
  <c r="J12" i="4"/>
  <c r="K12" i="4"/>
  <c r="J13" i="4"/>
  <c r="K13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J25" i="4"/>
  <c r="K25" i="4"/>
  <c r="T4" i="4"/>
  <c r="R18" i="4" s="1"/>
  <c r="U4" i="4"/>
  <c r="Q5" i="4"/>
  <c r="R5" i="4"/>
  <c r="R17" i="4" s="1"/>
  <c r="R12" i="4"/>
  <c r="Q6" i="4"/>
  <c r="R6" i="4"/>
  <c r="Q7" i="4"/>
  <c r="R7" i="4"/>
  <c r="Q8" i="4"/>
  <c r="R8" i="4"/>
  <c r="Q9" i="4"/>
  <c r="R9" i="4"/>
  <c r="Q10" i="4"/>
  <c r="R10" i="4"/>
  <c r="Q11" i="4"/>
  <c r="R11" i="4"/>
  <c r="Q12" i="4"/>
  <c r="Q13" i="4"/>
  <c r="R13" i="4"/>
  <c r="Q14" i="4"/>
  <c r="R14" i="4"/>
  <c r="Q15" i="4"/>
  <c r="R15" i="4"/>
  <c r="Q16" i="4"/>
  <c r="R16" i="4"/>
  <c r="R28" i="4"/>
  <c r="P25" i="4"/>
  <c r="R24" i="4"/>
  <c r="U5" i="4"/>
  <c r="U6" i="4" s="1"/>
  <c r="K27" i="4"/>
  <c r="J27" i="4"/>
  <c r="O19" i="4"/>
  <c r="N19" i="4"/>
  <c r="O18" i="4"/>
  <c r="N18" i="4"/>
  <c r="O17" i="4"/>
  <c r="N17" i="4"/>
  <c r="N6" i="4"/>
  <c r="O6" i="4"/>
  <c r="N7" i="4"/>
  <c r="O7" i="4"/>
  <c r="O26" i="4" s="1"/>
  <c r="N8" i="4"/>
  <c r="O8" i="4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20" i="4"/>
  <c r="O20" i="4"/>
  <c r="N21" i="4"/>
  <c r="O21" i="4"/>
  <c r="N22" i="4"/>
  <c r="O22" i="4"/>
  <c r="N23" i="4"/>
  <c r="O23" i="4"/>
  <c r="N24" i="4"/>
  <c r="O24" i="4"/>
  <c r="N25" i="4"/>
  <c r="O25" i="4"/>
  <c r="O5" i="4"/>
  <c r="N5" i="4"/>
  <c r="N26" i="4"/>
  <c r="K26" i="4"/>
  <c r="V5" i="1"/>
  <c r="V4" i="1"/>
  <c r="J27" i="1"/>
  <c r="J26" i="1"/>
  <c r="K26" i="1"/>
  <c r="S19" i="1" l="1"/>
  <c r="K30" i="1" s="1"/>
  <c r="Q18" i="2"/>
  <c r="P30" i="3"/>
  <c r="P28" i="4" s="1"/>
  <c r="P30" i="4" s="1"/>
  <c r="Q25" i="1"/>
  <c r="Q26" i="1" s="1"/>
  <c r="N27" i="1"/>
  <c r="O27" i="1" s="1"/>
  <c r="S5" i="2"/>
  <c r="S4" i="2"/>
  <c r="V4" i="2" s="1"/>
  <c r="Q25" i="4"/>
  <c r="R18" i="2"/>
  <c r="J26" i="3"/>
  <c r="K26" i="2"/>
  <c r="K27" i="1"/>
  <c r="T5" i="4"/>
  <c r="T6" i="4" s="1"/>
  <c r="B26" i="2" l="1"/>
  <c r="N27" i="2"/>
  <c r="O27" i="2" s="1"/>
  <c r="V5" i="2"/>
  <c r="S6" i="2"/>
  <c r="V6" i="2" s="1"/>
  <c r="V7" i="2" s="1"/>
  <c r="K29" i="1"/>
  <c r="Q30" i="1"/>
  <c r="K28" i="1" s="1"/>
  <c r="Q24" i="2"/>
  <c r="Q26" i="2" s="1"/>
  <c r="S18" i="2"/>
  <c r="Q30" i="2" l="1"/>
  <c r="K28" i="2" s="1"/>
  <c r="K29" i="2"/>
  <c r="Q24" i="3"/>
  <c r="Q26" i="3" s="1"/>
  <c r="S5" i="3"/>
  <c r="S4" i="3"/>
  <c r="V4" i="3" s="1"/>
  <c r="S19" i="2"/>
  <c r="K30" i="2" s="1"/>
  <c r="Q18" i="3"/>
  <c r="S18" i="3" s="1"/>
  <c r="N27" i="3"/>
  <c r="O27" i="3" s="1"/>
  <c r="B26" i="3"/>
  <c r="V5" i="3" l="1"/>
  <c r="S6" i="3"/>
  <c r="V6" i="3" s="1"/>
  <c r="V7" i="3" s="1"/>
  <c r="K29" i="3"/>
  <c r="Q24" i="4"/>
  <c r="Q26" i="4" s="1"/>
  <c r="Q30" i="3"/>
  <c r="K28" i="3" s="1"/>
  <c r="N27" i="4"/>
  <c r="O27" i="4" s="1"/>
  <c r="B26" i="4"/>
  <c r="S19" i="3"/>
  <c r="K30" i="3" s="1"/>
  <c r="Q18" i="4"/>
  <c r="S18" i="4" s="1"/>
  <c r="S19" i="4" s="1"/>
  <c r="K30" i="4" s="1"/>
  <c r="K29" i="4" l="1"/>
  <c r="Q30" i="4"/>
  <c r="K28" i="4" s="1"/>
  <c r="S4" i="4"/>
  <c r="V4" i="4" s="1"/>
  <c r="S5" i="4"/>
  <c r="V5" i="4" l="1"/>
  <c r="S6" i="4"/>
  <c r="V6" i="4" s="1"/>
  <c r="V7" i="4" s="1"/>
</calcChain>
</file>

<file path=xl/sharedStrings.xml><?xml version="1.0" encoding="utf-8"?>
<sst xmlns="http://schemas.openxmlformats.org/spreadsheetml/2006/main" count="771" uniqueCount="554">
  <si>
    <t>Course</t>
  </si>
  <si>
    <t>Science</t>
  </si>
  <si>
    <t>English</t>
  </si>
  <si>
    <t>Social Studies</t>
  </si>
  <si>
    <t>No. of Courses</t>
  </si>
  <si>
    <t>Semester GPA</t>
  </si>
  <si>
    <t>Cumulative GPA</t>
  </si>
  <si>
    <t>Grade Point Earned</t>
  </si>
  <si>
    <t>Level</t>
  </si>
  <si>
    <t>Name</t>
  </si>
  <si>
    <t>Area</t>
  </si>
  <si>
    <t>Mathematics</t>
  </si>
  <si>
    <t>Score</t>
  </si>
  <si>
    <t>Electives</t>
  </si>
  <si>
    <t>D = College Dual Credit</t>
  </si>
  <si>
    <t>E = Credit by Exam.</t>
  </si>
  <si>
    <t>G = Gifted/Talented</t>
  </si>
  <si>
    <t>H = Honors</t>
  </si>
  <si>
    <t>J = High School Course completed prior to grade 9</t>
  </si>
  <si>
    <t>L = Local Course Credit</t>
  </si>
  <si>
    <t>M = Magnet Course</t>
  </si>
  <si>
    <t>N  = Night School</t>
  </si>
  <si>
    <t>P = Advanced Placement Course</t>
  </si>
  <si>
    <t>Q = Pre-AP</t>
  </si>
  <si>
    <t>R = Summer School</t>
  </si>
  <si>
    <t>V = Course Taken with Modifed Content</t>
  </si>
  <si>
    <t>T = Credit Verification</t>
  </si>
  <si>
    <t>X = Innovative Course</t>
  </si>
  <si>
    <t>Z = Distance Learning</t>
  </si>
  <si>
    <t>* = Credit denied due to excessive absences</t>
  </si>
  <si>
    <t>Course Code:</t>
  </si>
  <si>
    <t>Course Level:</t>
  </si>
  <si>
    <t>3 = Regular</t>
  </si>
  <si>
    <t>Code</t>
  </si>
  <si>
    <t>Credits Earned</t>
  </si>
  <si>
    <t>Semester Credits</t>
  </si>
  <si>
    <t>Cumulative Credits</t>
  </si>
  <si>
    <t>Credit Denied  " * "</t>
  </si>
  <si>
    <t>Credit Denied      " * "</t>
  </si>
  <si>
    <t>1 = A/P/GT/PreAP</t>
  </si>
  <si>
    <t>2 = Advanced</t>
  </si>
  <si>
    <t>Intermediate</t>
  </si>
  <si>
    <t>Grade - 9</t>
  </si>
  <si>
    <t>Grade - 10</t>
  </si>
  <si>
    <t>Grade - 11</t>
  </si>
  <si>
    <t>A = Articulated course</t>
  </si>
  <si>
    <t>C = Correspondence course</t>
  </si>
  <si>
    <t>I = International Baccalaureate course</t>
  </si>
  <si>
    <t>K = Pre-International Baccalaureate course</t>
  </si>
  <si>
    <t>Sem I</t>
  </si>
  <si>
    <t>Sem II</t>
  </si>
  <si>
    <t>Class Rank</t>
  </si>
  <si>
    <t>Course Average</t>
  </si>
  <si>
    <t>A/P = 1</t>
  </si>
  <si>
    <t>Pre A/P = 2</t>
  </si>
  <si>
    <t>Regular = 3</t>
  </si>
  <si>
    <t>ENGLISH LANGUAGE ARTS</t>
  </si>
  <si>
    <t>English 1</t>
  </si>
  <si>
    <t>English 1, Limited English Sheltered</t>
  </si>
  <si>
    <t>English 1 (PreAP)</t>
  </si>
  <si>
    <t>English 1 (PreAP-GT)</t>
  </si>
  <si>
    <t>English 2</t>
  </si>
  <si>
    <t>English 2, Limited English Sheltered</t>
  </si>
  <si>
    <t>English 2 (PreAP)</t>
  </si>
  <si>
    <t>English 2 (PreAP-GT)</t>
  </si>
  <si>
    <t>English 3</t>
  </si>
  <si>
    <t>English 3, Limited English Sheltered</t>
  </si>
  <si>
    <t>English 3 Advanced Placement Language and Composition</t>
  </si>
  <si>
    <t>English 4</t>
  </si>
  <si>
    <t>English 4, Limited English Sheltered</t>
  </si>
  <si>
    <t>English 4 (Honors)</t>
  </si>
  <si>
    <t>English 4 Advanced Placement Literature and Composition</t>
  </si>
  <si>
    <t>Pre IB English 1 and English 2</t>
  </si>
  <si>
    <t>IB English 3 and English 4 (HL)</t>
  </si>
  <si>
    <t>Independent Study in English PreAP or Gifted and Talented</t>
  </si>
  <si>
    <t>Bible Literacy</t>
  </si>
  <si>
    <t>English for Speakers of Other Languages 1</t>
  </si>
  <si>
    <t>English for Speakers of Other Languages 2</t>
  </si>
  <si>
    <t>ESL Basic Interpersonal Communication Skills (BICS)</t>
  </si>
  <si>
    <t>Reading 1</t>
  </si>
  <si>
    <t>Reading 2</t>
  </si>
  <si>
    <t>Reading 3</t>
  </si>
  <si>
    <t>Reading Elective</t>
  </si>
  <si>
    <t>Reading 1, Limited English Sheltered (LES)</t>
  </si>
  <si>
    <t>Reading 2, Limited English Sheltered (LES)</t>
  </si>
  <si>
    <t>Reading 3, Limited English Sheltered (LES)</t>
  </si>
  <si>
    <t>Creative and Imaginative Writing</t>
  </si>
  <si>
    <t>Practical Writing Skills</t>
  </si>
  <si>
    <t>Communication Applications</t>
  </si>
  <si>
    <t>Public Speaking 1</t>
  </si>
  <si>
    <t>Public Speaking 2</t>
  </si>
  <si>
    <t>Public Speaking 3</t>
  </si>
  <si>
    <t>Oral Interpretation 1</t>
  </si>
  <si>
    <t>Oral Interpretation 2</t>
  </si>
  <si>
    <t>Oral Interpretation 3</t>
  </si>
  <si>
    <t>Debate 1</t>
  </si>
  <si>
    <t>Debate 2</t>
  </si>
  <si>
    <t>Debate 3</t>
  </si>
  <si>
    <t>Journalism 1</t>
  </si>
  <si>
    <t>Advanced Journalism: Yearbook 1</t>
  </si>
  <si>
    <t>Advanced Journalism: Yearbook 2</t>
  </si>
  <si>
    <t>Advanced Journalism: Yearbook 3</t>
  </si>
  <si>
    <t>Advanced Journalism: Newspaper Production 1</t>
  </si>
  <si>
    <t>Advanced Journalism: Newspaper Production 2</t>
  </si>
  <si>
    <t>Advanced Journalism: Newspaper Production 3</t>
  </si>
  <si>
    <t>Photojournalism</t>
  </si>
  <si>
    <t>Independent Study/Journalism</t>
  </si>
  <si>
    <t>French 1</t>
  </si>
  <si>
    <t>French 2</t>
  </si>
  <si>
    <t>French 2 (PreAP)</t>
  </si>
  <si>
    <t>French 3</t>
  </si>
  <si>
    <t>French 3 (PreAP)</t>
  </si>
  <si>
    <t>French 4</t>
  </si>
  <si>
    <t>French 4 (PreAP)</t>
  </si>
  <si>
    <t>French 5</t>
  </si>
  <si>
    <t>French 5 (Honors)</t>
  </si>
  <si>
    <t>IB French SL/HL</t>
  </si>
  <si>
    <t>French 6</t>
  </si>
  <si>
    <t>French 6 (Honors)</t>
  </si>
  <si>
    <t>German 1</t>
  </si>
  <si>
    <t>German 2</t>
  </si>
  <si>
    <t>German 3</t>
  </si>
  <si>
    <t>German 3 (PreAP)</t>
  </si>
  <si>
    <t>German 4</t>
  </si>
  <si>
    <t>German 4 (Honors)</t>
  </si>
  <si>
    <t>Latin 1</t>
  </si>
  <si>
    <t>Latin 2</t>
  </si>
  <si>
    <t>Latin 3</t>
  </si>
  <si>
    <t>Latin 3 (PreAP)</t>
  </si>
  <si>
    <t>Latin 4</t>
  </si>
  <si>
    <t>Latin 4 (Honors)</t>
  </si>
  <si>
    <t>Cultural and Linguistic Topics in Latin</t>
  </si>
  <si>
    <t>Spanish 1</t>
  </si>
  <si>
    <t>Spanish 1 for Spanish Speakers</t>
  </si>
  <si>
    <t>Spanish 2</t>
  </si>
  <si>
    <t>Spanish 2 (PreAP)</t>
  </si>
  <si>
    <t>Spanish 2 for Spanish Speakers</t>
  </si>
  <si>
    <t>Spanish 3</t>
  </si>
  <si>
    <t>Spanish 3 for Spanish Speakers</t>
  </si>
  <si>
    <t>Spanish 3 (PreAP)</t>
  </si>
  <si>
    <t>Spanish 4</t>
  </si>
  <si>
    <t>Spanish 4 (PreAP)</t>
  </si>
  <si>
    <t>Advanced Placement Spanish-Language</t>
  </si>
  <si>
    <t>Spanish 5</t>
  </si>
  <si>
    <t>Spanish 5 (Honors)</t>
  </si>
  <si>
    <t>Spanish 6</t>
  </si>
  <si>
    <t>Spanish 6 (Honors)</t>
  </si>
  <si>
    <t>IB Spanish SL/HL</t>
  </si>
  <si>
    <t>MATHEMATICS</t>
  </si>
  <si>
    <t>Collegiate Conversion</t>
  </si>
  <si>
    <t>ESL in the Content Area</t>
  </si>
  <si>
    <t>Algebra 1</t>
  </si>
  <si>
    <t>Algebra 1 (LES)</t>
  </si>
  <si>
    <t>Algebra 1 (PreAP)</t>
  </si>
  <si>
    <t>Algebra 1 (PreAP/GT)</t>
  </si>
  <si>
    <t>Geometry</t>
  </si>
  <si>
    <t>Geometry (PreAP)</t>
  </si>
  <si>
    <t>Geometry (PreAP-GT)</t>
  </si>
  <si>
    <t>Algebra 2</t>
  </si>
  <si>
    <t>Algebra 2 (PreAP)</t>
  </si>
  <si>
    <t>Algebra 2 (PreAP-GT)</t>
  </si>
  <si>
    <t>Pre-Calculus</t>
  </si>
  <si>
    <t>Pre-Calculus (PreAP)</t>
  </si>
  <si>
    <t>Calculus, Advanced Placement AB</t>
  </si>
  <si>
    <t>Calculus, Advanced Placement BC</t>
  </si>
  <si>
    <t>Statistics, Advanced Placement</t>
  </si>
  <si>
    <t>Mathematical Studies SL</t>
  </si>
  <si>
    <t>Independent Study in Mathematics PreAP or Gifted and Talented</t>
  </si>
  <si>
    <t>Mathematical Models with Applications</t>
  </si>
  <si>
    <t>Independent Study: Advanced Mathematical Decision Making</t>
  </si>
  <si>
    <t>Independent Study: Dual Credit College Algebra</t>
  </si>
  <si>
    <t>TAKS – Math</t>
  </si>
  <si>
    <t>SCIENCE</t>
  </si>
  <si>
    <t>Integrated Physics and Chemistry</t>
  </si>
  <si>
    <t>Integrated Physics and Chemistry Limited English Sheltered (LES)</t>
  </si>
  <si>
    <t>Biology 1</t>
  </si>
  <si>
    <t>Biology 1, Limited English Sheltered (LES)</t>
  </si>
  <si>
    <t>Biology 1 (PreAP)</t>
  </si>
  <si>
    <t>Biology 1 (PreAP-GT)</t>
  </si>
  <si>
    <t>Active Chemistry</t>
  </si>
  <si>
    <t>Chemistry 1</t>
  </si>
  <si>
    <t>Chemistry 1 (PreAP)</t>
  </si>
  <si>
    <t>Chemistry 1 (PreAP-GT)</t>
  </si>
  <si>
    <t>Conceptual Physics</t>
  </si>
  <si>
    <t>Physics 1</t>
  </si>
  <si>
    <t>Physics 1 (PreAP)</t>
  </si>
  <si>
    <t>Physics 1 (PreAP-GT)</t>
  </si>
  <si>
    <t>Biology, Advanced Placement</t>
  </si>
  <si>
    <t>IB Biology SL</t>
  </si>
  <si>
    <t>IB Biology HL</t>
  </si>
  <si>
    <t>Chemistry, Advanced Placement</t>
  </si>
  <si>
    <t>IB Chemistry SL</t>
  </si>
  <si>
    <t>Physics B, Advanced Placement</t>
  </si>
  <si>
    <t>IB Physics SL</t>
  </si>
  <si>
    <t>IB Physics HL</t>
  </si>
  <si>
    <t>Earth and Space Science</t>
  </si>
  <si>
    <t>Aquatic Science</t>
  </si>
  <si>
    <t>Environmental Science, Advanced Placement</t>
  </si>
  <si>
    <t>Anatomy and Physiology of Human Systems</t>
  </si>
  <si>
    <t>SOCIAL STUDIES</t>
  </si>
  <si>
    <t>Senior</t>
  </si>
  <si>
    <t>Junior</t>
  </si>
  <si>
    <t>Sophomore</t>
  </si>
  <si>
    <t>Freshman</t>
  </si>
  <si>
    <t>CLASSIFICATION</t>
  </si>
  <si>
    <t>LANGUAGES OTHER THAN ENGLISH</t>
  </si>
  <si>
    <t>Advanced Placement French-Language</t>
  </si>
  <si>
    <t>World Geography Studies</t>
  </si>
  <si>
    <t>World Geography Studies Limited English Sheltered (LES)</t>
  </si>
  <si>
    <t>World Geography Studies (PreAP)</t>
  </si>
  <si>
    <t>World Geography Studies (PreAP-GT)</t>
  </si>
  <si>
    <t>World History Studies</t>
  </si>
  <si>
    <t>World History Studies Limited English Sheltered (LES)</t>
  </si>
  <si>
    <t>World History Advanced Placement</t>
  </si>
  <si>
    <t>United States History Since Reconstruction</t>
  </si>
  <si>
    <t>United States History Since Reconstruction Limited English Sheltered (LES)</t>
  </si>
  <si>
    <t>United States History Since Reconstruction Advanced Placement</t>
  </si>
  <si>
    <t>United States Government</t>
  </si>
  <si>
    <t>United States Government Limited English Sheltered (LES)</t>
  </si>
  <si>
    <t>United States Government Advanced Placement</t>
  </si>
  <si>
    <t>IB History of the Americas</t>
  </si>
  <si>
    <t>Economics with Emphasis on the Free Enterprise System and Its Benefits</t>
  </si>
  <si>
    <t>Psychology</t>
  </si>
  <si>
    <t>Psychology Advanced Placement</t>
  </si>
  <si>
    <t>Sociology</t>
  </si>
  <si>
    <t>Special Topics in Social Studies</t>
  </si>
  <si>
    <t>AP Human Geography</t>
  </si>
  <si>
    <t>AP European History Advanced Placement</t>
  </si>
  <si>
    <t>Economics with Emphasis on the Free Enterprise System and Its Benefits Limited English Sheltered (LES)</t>
  </si>
  <si>
    <t>THEORY OF KNOWLEDGE</t>
  </si>
  <si>
    <t>Theory of Knowledge</t>
  </si>
  <si>
    <t>GROUP 1: LANGUAGE A1</t>
  </si>
  <si>
    <t>PreIB English 1 and English 2</t>
  </si>
  <si>
    <t>GROUP 2: LANGUAGE B</t>
  </si>
  <si>
    <t>GROUP 3: INDIVIDUALS AND SOCIETIES</t>
  </si>
  <si>
    <t>GROUP 4: EXPERIMENTAL SCIENCES</t>
  </si>
  <si>
    <t>GROUP 5: MATHEMATICS AND COMPUTER SCIENCE</t>
  </si>
  <si>
    <t>Mathematics SL</t>
  </si>
  <si>
    <t>Mathematics HL</t>
  </si>
  <si>
    <t>IB Computer Science SL/HL</t>
  </si>
  <si>
    <t>GROUP 6: THE ARTS</t>
  </si>
  <si>
    <t>IB Art/Design SL/HL</t>
  </si>
  <si>
    <t>IB Theatre Arts SL/HL</t>
  </si>
  <si>
    <t>IB Music SL/HL</t>
  </si>
  <si>
    <t>IB Dance SL/HL</t>
  </si>
  <si>
    <t>TECHNOLOGY APPLICATIONS</t>
  </si>
  <si>
    <t>Computer Science 1</t>
  </si>
  <si>
    <t>Computer Science 1 (PreAP)</t>
  </si>
  <si>
    <t>AP Computer Science A</t>
  </si>
  <si>
    <t>Desktop Publishing</t>
  </si>
  <si>
    <t>Digital Graphics and Animation</t>
  </si>
  <si>
    <t>Video Technology</t>
  </si>
  <si>
    <t>Web Mastering</t>
  </si>
  <si>
    <t>Technology Applications Independent Study</t>
  </si>
  <si>
    <t>HEALTH</t>
  </si>
  <si>
    <t>Health Education</t>
  </si>
  <si>
    <t>PHYSICAL EDUCATION</t>
  </si>
  <si>
    <t>Physical Education 1A Foundations of Personal Fitness</t>
  </si>
  <si>
    <t>Physical Education TS, TS2 - Team Sports</t>
  </si>
  <si>
    <t>Physical Education IS, IS2 - Individual Sports</t>
  </si>
  <si>
    <t>Boys' and Girls' Athletics</t>
  </si>
  <si>
    <t>SPORTS MEDICINE</t>
  </si>
  <si>
    <t>Sports Medicine 1</t>
  </si>
  <si>
    <t>Sports Medicine 2</t>
  </si>
  <si>
    <t>FINE ARTS</t>
  </si>
  <si>
    <t>VISUAL ART</t>
  </si>
  <si>
    <t>Art 1</t>
  </si>
  <si>
    <t>Art 2 – Drawing</t>
  </si>
  <si>
    <t>Art 2 – Painting</t>
  </si>
  <si>
    <t>Art 2 – Photography</t>
  </si>
  <si>
    <t>Art 2 – Ceramics</t>
  </si>
  <si>
    <t>Art 2 - Sculpture</t>
  </si>
  <si>
    <t>Art 3 Level Courses</t>
  </si>
  <si>
    <t>Art 4 Level Courses</t>
  </si>
  <si>
    <t>Art 4 Advanced Placement Two-Dimensional Design Portfolio</t>
  </si>
  <si>
    <t>Art 4 Advanced Placement Three-Dimensional Design Portfolio</t>
  </si>
  <si>
    <t>Art 4 Advanced Placement Drawing Portfolio</t>
  </si>
  <si>
    <t>Art History Advanced Placement</t>
  </si>
  <si>
    <t>THEATRE ARTS</t>
  </si>
  <si>
    <t>Theatre Arts 1</t>
  </si>
  <si>
    <t>Theatre Arts 2</t>
  </si>
  <si>
    <t>Theatre Arts 3</t>
  </si>
  <si>
    <t>Theatre Arts 4</t>
  </si>
  <si>
    <t>TECHNICAL THEATRE</t>
  </si>
  <si>
    <t>Technical Theatre 1</t>
  </si>
  <si>
    <t>Technical Theatre 2</t>
  </si>
  <si>
    <t>THEATRE PRODUCTION</t>
  </si>
  <si>
    <t>Theatre Production 1, 2, 3, 4</t>
  </si>
  <si>
    <t>MUSIC</t>
  </si>
  <si>
    <t>Band 1-4</t>
  </si>
  <si>
    <t>Fundamentals of Instrumental Music</t>
  </si>
  <si>
    <t>Orchestra 1-4</t>
  </si>
  <si>
    <t>Choral Music 1-4</t>
  </si>
  <si>
    <t>Vocal Ensemble 1, 2, 3, 4</t>
  </si>
  <si>
    <t>Jazz Band 1, 2, 3, 4</t>
  </si>
  <si>
    <t>Applied Music 1, 2 (Individual Study)</t>
  </si>
  <si>
    <t>Music Theory, Advanced Placement</t>
  </si>
  <si>
    <t>DANCE</t>
  </si>
  <si>
    <t>Dance 1 “Introduction to Dance”</t>
  </si>
  <si>
    <t>Dance 1 “Drill Team Training”</t>
  </si>
  <si>
    <t>Dance 2 – “Exploring Dance”</t>
  </si>
  <si>
    <t>Dance 3 - “Intermediate Dance”</t>
  </si>
  <si>
    <t>Dance 4 - “Advanced Dance”</t>
  </si>
  <si>
    <t>Dance 1 - 4 – “Drill Team”</t>
  </si>
  <si>
    <t>ELECTIVES</t>
  </si>
  <si>
    <t>Peer Assistance and Leadership for Future Teachers</t>
  </si>
  <si>
    <t>Student Leadership</t>
  </si>
  <si>
    <t>BEST (Bridging the Educational Scene for Teachers of Tomorrow)</t>
  </si>
  <si>
    <t>Preparation for College Admission</t>
  </si>
  <si>
    <t>AVID (Advancement Via Individual Determination)</t>
  </si>
  <si>
    <t>ACTIVITY COURSES</t>
  </si>
  <si>
    <t>Cheerleading 1-4</t>
  </si>
  <si>
    <t>Color Guard 1-4</t>
  </si>
  <si>
    <t>INTERNATIONAL BUSINESS ACADEMY</t>
  </si>
  <si>
    <t>Principles of Business, Marketing, and Finance -IBA</t>
  </si>
  <si>
    <t>Global Business - IBA</t>
  </si>
  <si>
    <t>Global Business (Year) - IBA</t>
  </si>
  <si>
    <t>Human Resources Management-IBA</t>
  </si>
  <si>
    <t>Advertising and Sales Promotion - IBA</t>
  </si>
  <si>
    <t>Entrepreneurship - IBA</t>
  </si>
  <si>
    <t>Accounting I - IBA</t>
  </si>
  <si>
    <t>Accounting II-IBA</t>
  </si>
  <si>
    <t>Banking and Financial Services - IBA</t>
  </si>
  <si>
    <t>Virtual Business - IBA</t>
  </si>
  <si>
    <t>Business Education Career Preparation I, II</t>
  </si>
  <si>
    <t>Marketing Dynamics (Career Preparation)</t>
  </si>
  <si>
    <t>Principles of Agriculture, Food and Natural Resources</t>
  </si>
  <si>
    <t>Agriculture, Food, and Natural Resources Career Preparation I, II</t>
  </si>
  <si>
    <t>Problems and Solutions in Agriculture, Food and Natural Resources</t>
  </si>
  <si>
    <t>Agribusiness Systems</t>
  </si>
  <si>
    <t>Professional Standards in Agribusiness</t>
  </si>
  <si>
    <t>Mathematical Applications in Agriculture Food, and Natural Resources</t>
  </si>
  <si>
    <t>Natural Resources Systems</t>
  </si>
  <si>
    <t>Forestry and Woodland Ecosystems</t>
  </si>
  <si>
    <t>Wildlife, Fisheries, and Ecology Management</t>
  </si>
  <si>
    <t>Range Ecology and Management</t>
  </si>
  <si>
    <t>Plant Systems</t>
  </si>
  <si>
    <t>Horticulture Science</t>
  </si>
  <si>
    <t>Landscape Design and Turf Grass Management</t>
  </si>
  <si>
    <t>Principles and Elements of Floral Design</t>
  </si>
  <si>
    <t>Practicum in Horticulture Science I, Practicum in Horticulture Science II</t>
  </si>
  <si>
    <t>Advanced Plant and Soil Science</t>
  </si>
  <si>
    <t>CTED Practicum in Horticulture Science I, II, Career and Technical Education for Students with Disabilities</t>
  </si>
  <si>
    <t>Power, Structural &amp; Technical Systems</t>
  </si>
  <si>
    <t>Agricultural Mechanics and Metal Technologies</t>
  </si>
  <si>
    <t>Agricultural Facilities Design and Fabrication</t>
  </si>
  <si>
    <t>Practicum in Agricultural Mechanics</t>
  </si>
  <si>
    <t>Food Products and Processing Systems</t>
  </si>
  <si>
    <t>Food Technology and Safety</t>
  </si>
  <si>
    <t>Animal Systems</t>
  </si>
  <si>
    <t>Livestock Production</t>
  </si>
  <si>
    <t>Small Animal Management</t>
  </si>
  <si>
    <t>Advanced Animal Science</t>
  </si>
  <si>
    <t>Equine Science</t>
  </si>
  <si>
    <t>Veterinary Medical Applications</t>
  </si>
  <si>
    <t>Practicum for Veterinary Medical Assistant</t>
  </si>
  <si>
    <t>Design/PreConstruction</t>
  </si>
  <si>
    <t>Architectural Design</t>
  </si>
  <si>
    <t>Construction Management</t>
  </si>
  <si>
    <t>Problems and Solutions in Architecture and Construction</t>
  </si>
  <si>
    <t>Interior Design</t>
  </si>
  <si>
    <t>Construction</t>
  </si>
  <si>
    <t>Principles of Construction</t>
  </si>
  <si>
    <t>Construction Technology</t>
  </si>
  <si>
    <t>Advanced Construction Technology</t>
  </si>
  <si>
    <t>CTED Principles of Construction, Career and Technical Education for Students with Disabilities</t>
  </si>
  <si>
    <t>Trade and Industrial Education Career Preparation I, II</t>
  </si>
  <si>
    <t>Family and Consumer Sciences Career Preparation I, II</t>
  </si>
  <si>
    <t>Animation I</t>
  </si>
  <si>
    <t>Fashion Design</t>
  </si>
  <si>
    <t>Advanced Fashion Design</t>
  </si>
  <si>
    <t>Problems and Solutions in Arts, A/V Technology &amp; Communications</t>
  </si>
  <si>
    <t>Professional Communications</t>
  </si>
  <si>
    <t>Business, Management and Administration cluster.</t>
  </si>
  <si>
    <t>Principles of Business, Marketing, and Finance</t>
  </si>
  <si>
    <t>Touch System Data Entry</t>
  </si>
  <si>
    <t>Business Information Management I</t>
  </si>
  <si>
    <t>Business Information Management II</t>
  </si>
  <si>
    <t>Business Law</t>
  </si>
  <si>
    <t>Virtual Business</t>
  </si>
  <si>
    <t>Global Business</t>
  </si>
  <si>
    <t>Human Resources Management</t>
  </si>
  <si>
    <t>Problems and Solutions in Business, Finance and Information Technology</t>
  </si>
  <si>
    <t>Education and training</t>
  </si>
  <si>
    <t>Instructional Practices in Education and Training</t>
  </si>
  <si>
    <t>Practicum in Education and Training</t>
  </si>
  <si>
    <t>Finance</t>
  </si>
  <si>
    <t>Money Matters</t>
  </si>
  <si>
    <t>Securities and Investments</t>
  </si>
  <si>
    <t>Insurance Operations</t>
  </si>
  <si>
    <t>Accounting I</t>
  </si>
  <si>
    <t>Accounting II</t>
  </si>
  <si>
    <t>Financial Analysis</t>
  </si>
  <si>
    <t>Statistics and Risk Management</t>
  </si>
  <si>
    <t>Health Science</t>
  </si>
  <si>
    <t>Principles of Health Science</t>
  </si>
  <si>
    <t>Problems and Solutions in Health Science/CNA</t>
  </si>
  <si>
    <t>Practicum in Health Science/EMT</t>
  </si>
  <si>
    <t>Problems and Solutions in Health Science/Certified Pharmacy Technician</t>
  </si>
  <si>
    <t>Medical Terminology</t>
  </si>
  <si>
    <t>Anatomy and Physiology</t>
  </si>
  <si>
    <t>Hospitality and Tourism cluster.</t>
  </si>
  <si>
    <t>Culinary Arts</t>
  </si>
  <si>
    <t>Practicum in Culinary Arts</t>
  </si>
  <si>
    <t>Hotel Management</t>
  </si>
  <si>
    <t>Hospitality Services</t>
  </si>
  <si>
    <t>Practicum in Hospitality Services and Tourism</t>
  </si>
  <si>
    <t>Human Services cluster.</t>
  </si>
  <si>
    <t>Principles of Human Services</t>
  </si>
  <si>
    <t>Child Development</t>
  </si>
  <si>
    <t>Child Guidance</t>
  </si>
  <si>
    <t>Practicum in Human Services</t>
  </si>
  <si>
    <t>Interpersonal Studies</t>
  </si>
  <si>
    <t>Lifetime Nutrition and Wellness</t>
  </si>
  <si>
    <t>Parenting Education for School Age Parents I, II</t>
  </si>
  <si>
    <t>Cosmetology I, II</t>
  </si>
  <si>
    <t>Problems and Solutions in Cosmetology</t>
  </si>
  <si>
    <t>Information Technology cluster.</t>
  </si>
  <si>
    <t>Digital and Interactive Media</t>
  </si>
  <si>
    <t>Web Technologies</t>
  </si>
  <si>
    <t>Computer Programming</t>
  </si>
  <si>
    <t>Principles of Information Technology</t>
  </si>
  <si>
    <t>Computer Maintenance</t>
  </si>
  <si>
    <t>Internetworking Technologies I</t>
  </si>
  <si>
    <t>Internetworking Technologies II</t>
  </si>
  <si>
    <t>Research in Information Technology Solutions</t>
  </si>
  <si>
    <t>Problems and Solutions in Trade &amp; Industrial Education</t>
  </si>
  <si>
    <t>Law, Public Safety, Corrections and</t>
  </si>
  <si>
    <t>Principles of Law, Public Safety, Corrections and Security</t>
  </si>
  <si>
    <t>Law Enforcement I</t>
  </si>
  <si>
    <t>Law Enforcement II</t>
  </si>
  <si>
    <t>Correctional Services</t>
  </si>
  <si>
    <t>Court Systems and Practices</t>
  </si>
  <si>
    <t>Security Services</t>
  </si>
  <si>
    <t>Forensic Science</t>
  </si>
  <si>
    <t>MILITARY SCIENCE</t>
  </si>
  <si>
    <t>ROTC 1-4</t>
  </si>
  <si>
    <t>Manufacturing cluster.</t>
  </si>
  <si>
    <t>Principles of Manufacturing</t>
  </si>
  <si>
    <t>Precision Metal Manufacturing</t>
  </si>
  <si>
    <t>Advanced Precision Metal Manufacturing</t>
  </si>
  <si>
    <t>Welding</t>
  </si>
  <si>
    <t>Advanced Welding</t>
  </si>
  <si>
    <t>Marketing, Sales and Service cluster.</t>
  </si>
  <si>
    <t>Sports and Entertainment Marketing</t>
  </si>
  <si>
    <t>Fashion Marketing</t>
  </si>
  <si>
    <t>Retailing and E-Tailing</t>
  </si>
  <si>
    <t>Advertising and Sales Promotion</t>
  </si>
  <si>
    <t>Entrepreneurship</t>
  </si>
  <si>
    <t>Practicum in Marketing Dynamics (Career Preparation II)</t>
  </si>
  <si>
    <t>Science, Technology, Engineering and Mathematics cluster.</t>
  </si>
  <si>
    <t>Concepts of Engineering &amp; Architectural Technology</t>
  </si>
  <si>
    <t>Engineering Design and Presentation</t>
  </si>
  <si>
    <t>Problems and Solutions in STEM</t>
  </si>
  <si>
    <t>Principles of Technology</t>
  </si>
  <si>
    <t>Electronics</t>
  </si>
  <si>
    <t>Advanced Electronics</t>
  </si>
  <si>
    <t>Robotics and Automation</t>
  </si>
  <si>
    <t>Transportation, Distribution and Logistics cluster.</t>
  </si>
  <si>
    <t>Energy, Power, and Transportation Systems</t>
  </si>
  <si>
    <t>Automotive Technology</t>
  </si>
  <si>
    <t>Advanced Automotive Technology</t>
  </si>
  <si>
    <t>Small Engine Technology</t>
  </si>
  <si>
    <t>Advanced Small Engine Technology</t>
  </si>
  <si>
    <t>CTED COURSES</t>
  </si>
  <si>
    <t>SPECIAL EDUCATION CLASSES</t>
  </si>
  <si>
    <t>Communication Developmental</t>
  </si>
  <si>
    <t>Daily Living Developmental</t>
  </si>
  <si>
    <t>Marketing Developmental</t>
  </si>
  <si>
    <t>Personal Health Developmental</t>
  </si>
  <si>
    <t>Adapted Physical Education</t>
  </si>
  <si>
    <t>Language Arts Functional 1, 2, 3, 4</t>
  </si>
  <si>
    <t>Mathematics Functional 1, 2, 3, 4</t>
  </si>
  <si>
    <t>Job Skills Training Developmental</t>
  </si>
  <si>
    <t>Reading Functional 1, 2, 3, 4</t>
  </si>
  <si>
    <t>English 1, 2, 3, 4</t>
  </si>
  <si>
    <t>English 1R+, 2R, 3R, 4R</t>
  </si>
  <si>
    <t>ouble-blocked with Read 180</t>
  </si>
  <si>
    <t>Reading 1, 2, 3, 4</t>
  </si>
  <si>
    <t>Study Skills</t>
  </si>
  <si>
    <t>Mathematics 1, 2, 3, 4</t>
  </si>
  <si>
    <t>Guided Studies, Math</t>
  </si>
  <si>
    <t>Guided Studies, ELA</t>
  </si>
  <si>
    <t>PASS Program</t>
  </si>
  <si>
    <t>Occupational Preparation</t>
  </si>
  <si>
    <t>English 1, 2, 3, 4, Co-Teaching or Support Assistance</t>
  </si>
  <si>
    <t>United States History, Co-Teaching or Support Assistance</t>
  </si>
  <si>
    <t>World Geography Studies, Co-Teaching or Support Assistance</t>
  </si>
  <si>
    <t>World History Studies, Co-Teaching or Support Assistance</t>
  </si>
  <si>
    <t>United States Government, Co-Teaching or Support Assistance</t>
  </si>
  <si>
    <t>Economics, Co-Teaching or Support Assistance</t>
  </si>
  <si>
    <t>Algebra 1, Co-Teaching or Support Assistance</t>
  </si>
  <si>
    <t>Geometry, Co-Teaching or Support Assistance</t>
  </si>
  <si>
    <t>Integrated Physics and Chemistry, Co-Teaching or Support Assistance</t>
  </si>
  <si>
    <t>Biology 1, Co-Teaching or Support Assistance</t>
  </si>
  <si>
    <t>INDIVIDUAL VOCATIONAL EDUCATION</t>
  </si>
  <si>
    <t>CTED Recordkeeping</t>
  </si>
  <si>
    <t>SPECIAL EDUCATION - LOCAL CREDIT</t>
  </si>
  <si>
    <t>Language Arts Functional 1-8</t>
  </si>
  <si>
    <t>Reading Functional 1-8</t>
  </si>
  <si>
    <t>Mathematics 1, 2, 3, 4 Resource, AB</t>
  </si>
  <si>
    <t>Math Functional 1-8</t>
  </si>
  <si>
    <t>Job Skills Training Functional 1-8</t>
  </si>
  <si>
    <t>Daily Living Developmental 1-8</t>
  </si>
  <si>
    <t>Occupational Preparation – Resource, AB</t>
  </si>
  <si>
    <t>VAC Vocational Experience</t>
  </si>
  <si>
    <t>Adapted Physical Education 1-8</t>
  </si>
  <si>
    <t>Personal Health and Hygiene Developmental 1-8</t>
  </si>
  <si>
    <t>Functional VAC-CB 8</t>
  </si>
  <si>
    <t>Community Based Vocational Instruction (CB6 1-8)</t>
  </si>
  <si>
    <t>Economics with Emphasis on the Free Enterprise System and Its Benefits Micro Advanced Placement</t>
  </si>
  <si>
    <t>Health Education, Limited English Sheltered (LES)</t>
  </si>
  <si>
    <t>Advanced Health Education</t>
  </si>
  <si>
    <t>Agriculture, Food and Natural Resources cluster</t>
  </si>
  <si>
    <t>Arts, A/V Technology and Communications cluster</t>
  </si>
  <si>
    <t>CTED Touch System Data Entry, Career &amp; Technical Education for Students with Disabilities</t>
  </si>
  <si>
    <t>CTED Business Information Management I, Career and Technical Education for Students with Disabilities</t>
  </si>
  <si>
    <t>CTED Culinary Arts, Career and Technical Education for Students with Disabilities</t>
  </si>
  <si>
    <t>CTED Principles of Human Services, Career and Technical Education for Students with Disabilities</t>
  </si>
  <si>
    <t>CTED Small Engine Technology, Advanced Small Engine Technology, Career and Technical Education for Students with Disabilities</t>
  </si>
  <si>
    <t>Mathematical Models with Applications, Co-Teaching or Support Assistance</t>
  </si>
  <si>
    <t>CTED Automotive Technician, Careers and Technology Education for Students with Disabilities</t>
  </si>
  <si>
    <t>CTED Business Computer Information Systems 1, Career and Technology Education for Students with Disabilities</t>
  </si>
  <si>
    <t>CTED Career Connections, Career and Technology Education For Students with Disabilities</t>
  </si>
  <si>
    <t>CTED Introduction to Construction Careers, Career and Technology Education for Students with Disabilities</t>
  </si>
  <si>
    <t>CTED Food Production Management and Services, Career and Technology Education for Students with Disabilities</t>
  </si>
  <si>
    <t>CTED Horticulture, Career and Technology Education for Students with Disabilities</t>
  </si>
  <si>
    <t>CTED Keyboarding, Career and Technology Education for Students with Disabilities</t>
  </si>
  <si>
    <t>CTED Personal and Family Development, Career and Technology Education for Students with Disabilities</t>
  </si>
  <si>
    <t>CTED Small Engine Repair, Career and Technology Education for Students with Disabilities</t>
  </si>
  <si>
    <t>Cumulative  Average</t>
  </si>
  <si>
    <t>Semester  Average</t>
  </si>
  <si>
    <t>Language</t>
  </si>
  <si>
    <t>ENGLISH</t>
  </si>
  <si>
    <t>Total</t>
  </si>
  <si>
    <t>No. of courses</t>
  </si>
  <si>
    <t>Sem. Avg</t>
  </si>
  <si>
    <t>Totals</t>
  </si>
  <si>
    <t>Grade 9</t>
  </si>
  <si>
    <t>Grade 10</t>
  </si>
  <si>
    <t>Grade 11</t>
  </si>
  <si>
    <t>Average</t>
  </si>
  <si>
    <t>Total Grade 9</t>
  </si>
  <si>
    <t>Total Grade 10</t>
  </si>
  <si>
    <t>Total Grade 11</t>
  </si>
  <si>
    <t>Total Grade 12</t>
  </si>
  <si>
    <t>past</t>
  </si>
  <si>
    <t>GPA</t>
  </si>
  <si>
    <t>Collegiate Conversion  Average</t>
  </si>
  <si>
    <t>Calc.</t>
  </si>
  <si>
    <r>
      <t>Klein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Independent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School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District</t>
    </r>
    <r>
      <rPr>
        <sz val="12"/>
        <rFont val="Arial"/>
        <family val="2"/>
      </rPr>
      <t xml:space="preserve"> (</t>
    </r>
    <r>
      <rPr>
        <b/>
        <sz val="12"/>
        <rFont val="Arial"/>
        <family val="2"/>
      </rPr>
      <t>Klein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ISD</t>
    </r>
    <r>
      <rPr>
        <sz val="12"/>
        <rFont val="Arial"/>
        <family val="2"/>
      </rPr>
      <t>)</t>
    </r>
  </si>
  <si>
    <t>Grade - 12</t>
  </si>
  <si>
    <t>Classification:</t>
  </si>
  <si>
    <t>No. of Courses: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</si>
</sst>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b/>
      <u/>
      <sz val="10"/>
      <name val="Arial"/>
      <family val="2"/>
    </font>
    <font>
      <sz val="10"/>
      <name val="Arial"/>
    </font>
    <font>
      <sz val="10"/>
      <color indexed="8"/>
      <name val="Times New Roman"/>
      <family val="1"/>
    </font>
    <font>
      <sz val="10"/>
      <name val="Arial"/>
    </font>
    <font>
      <sz val="10"/>
      <color indexed="8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2" fontId="0" fillId="0" borderId="0" xfId="0" applyNumberFormat="1" applyBorder="1"/>
    <xf numFmtId="0" fontId="3" fillId="0" borderId="0" xfId="0" applyFont="1" applyBorder="1"/>
    <xf numFmtId="2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wrapText="1"/>
    </xf>
    <xf numFmtId="0" fontId="3" fillId="0" borderId="0" xfId="0" applyFont="1" applyProtection="1"/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/>
    </xf>
    <xf numFmtId="0" fontId="1" fillId="2" borderId="7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4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4" xfId="0" applyFill="1" applyBorder="1"/>
    <xf numFmtId="0" fontId="0" fillId="2" borderId="11" xfId="0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 applyProtection="1"/>
    <xf numFmtId="0" fontId="0" fillId="2" borderId="18" xfId="0" applyFill="1" applyBorder="1" applyProtection="1"/>
    <xf numFmtId="0" fontId="0" fillId="2" borderId="17" xfId="0" applyFill="1" applyBorder="1"/>
    <xf numFmtId="0" fontId="0" fillId="2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/>
    <xf numFmtId="0" fontId="4" fillId="0" borderId="0" xfId="0" applyFont="1" applyFill="1" applyBorder="1"/>
    <xf numFmtId="0" fontId="4" fillId="0" borderId="0" xfId="0" applyFont="1" applyBorder="1"/>
    <xf numFmtId="0" fontId="0" fillId="0" borderId="0" xfId="0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3" xfId="0" applyFill="1" applyBorder="1" applyProtection="1"/>
    <xf numFmtId="0" fontId="0" fillId="2" borderId="24" xfId="0" applyFill="1" applyBorder="1" applyProtection="1"/>
    <xf numFmtId="0" fontId="0" fillId="2" borderId="25" xfId="0" applyFill="1" applyBorder="1" applyProtection="1"/>
    <xf numFmtId="0" fontId="0" fillId="2" borderId="26" xfId="0" applyFill="1" applyBorder="1" applyProtection="1"/>
    <xf numFmtId="0" fontId="0" fillId="3" borderId="27" xfId="0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3" borderId="29" xfId="0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wrapText="1"/>
    </xf>
    <xf numFmtId="0" fontId="0" fillId="0" borderId="30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4" fillId="0" borderId="4" xfId="0" applyFont="1" applyFill="1" applyBorder="1" applyProtection="1"/>
    <xf numFmtId="0" fontId="0" fillId="0" borderId="7" xfId="0" applyBorder="1" applyProtection="1"/>
    <xf numFmtId="0" fontId="0" fillId="0" borderId="7" xfId="0" applyBorder="1" applyAlignment="1" applyProtection="1"/>
    <xf numFmtId="0" fontId="0" fillId="0" borderId="7" xfId="0" applyFill="1" applyBorder="1" applyAlignment="1" applyProtection="1"/>
    <xf numFmtId="0" fontId="0" fillId="0" borderId="8" xfId="0" applyFill="1" applyBorder="1" applyAlignment="1" applyProtection="1"/>
    <xf numFmtId="0" fontId="4" fillId="0" borderId="12" xfId="0" applyFont="1" applyBorder="1" applyProtection="1"/>
    <xf numFmtId="0" fontId="0" fillId="0" borderId="31" xfId="0" applyBorder="1" applyProtection="1"/>
    <xf numFmtId="0" fontId="0" fillId="0" borderId="32" xfId="0" applyBorder="1" applyProtection="1"/>
    <xf numFmtId="0" fontId="0" fillId="0" borderId="12" xfId="0" applyBorder="1"/>
    <xf numFmtId="0" fontId="0" fillId="0" borderId="33" xfId="0" applyBorder="1"/>
    <xf numFmtId="0" fontId="0" fillId="0" borderId="31" xfId="0" applyBorder="1"/>
    <xf numFmtId="0" fontId="0" fillId="0" borderId="34" xfId="0" applyBorder="1"/>
    <xf numFmtId="0" fontId="0" fillId="0" borderId="10" xfId="0" applyBorder="1"/>
    <xf numFmtId="0" fontId="6" fillId="0" borderId="0" xfId="0" applyFont="1" applyFill="1"/>
    <xf numFmtId="0" fontId="2" fillId="0" borderId="4" xfId="0" applyFont="1" applyFill="1" applyBorder="1"/>
    <xf numFmtId="0" fontId="5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0" fillId="3" borderId="35" xfId="0" applyFill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8" xfId="0" applyFill="1" applyBorder="1" applyAlignment="1" applyProtection="1">
      <alignment horizontal="center" vertical="center" wrapText="1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1" fillId="3" borderId="37" xfId="0" applyFont="1" applyFill="1" applyBorder="1" applyAlignment="1" applyProtection="1">
      <alignment horizontal="left" vertical="center"/>
      <protection locked="0"/>
    </xf>
    <xf numFmtId="0" fontId="0" fillId="3" borderId="27" xfId="0" applyFill="1" applyBorder="1" applyAlignment="1" applyProtection="1">
      <alignment horizontal="left" vertical="center"/>
      <protection locked="0"/>
    </xf>
    <xf numFmtId="0" fontId="1" fillId="0" borderId="38" xfId="0" applyFont="1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1" fillId="0" borderId="37" xfId="0" applyFont="1" applyFill="1" applyBorder="1" applyAlignment="1" applyProtection="1">
      <alignment horizontal="left" vertical="center"/>
      <protection locked="0"/>
    </xf>
    <xf numFmtId="0" fontId="1" fillId="3" borderId="38" xfId="0" applyFont="1" applyFill="1" applyBorder="1" applyAlignment="1" applyProtection="1">
      <alignment horizontal="left" vertical="center"/>
      <protection locked="0"/>
    </xf>
    <xf numFmtId="0" fontId="0" fillId="3" borderId="28" xfId="0" applyFill="1" applyBorder="1" applyAlignment="1" applyProtection="1">
      <alignment horizontal="left" vertical="center"/>
      <protection locked="0"/>
    </xf>
    <xf numFmtId="0" fontId="1" fillId="0" borderId="39" xfId="0" applyFont="1" applyFill="1" applyBorder="1" applyAlignment="1" applyProtection="1">
      <alignment horizontal="left" vertical="center"/>
      <protection locked="0"/>
    </xf>
    <xf numFmtId="0" fontId="1" fillId="0" borderId="40" xfId="0" applyFont="1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 applyProtection="1">
      <alignment horizontal="left" vertical="center"/>
      <protection locked="0"/>
    </xf>
    <xf numFmtId="0" fontId="1" fillId="3" borderId="32" xfId="0" applyFont="1" applyFill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3" borderId="18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1" fillId="0" borderId="17" xfId="0" applyFont="1" applyFill="1" applyBorder="1" applyAlignment="1" applyProtection="1">
      <alignment horizontal="left" vertical="center"/>
      <protection locked="0"/>
    </xf>
    <xf numFmtId="0" fontId="1" fillId="3" borderId="15" xfId="0" applyFon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2" fillId="3" borderId="42" xfId="0" applyFont="1" applyFill="1" applyBorder="1" applyAlignment="1" applyProtection="1">
      <alignment horizontal="left" vertical="center"/>
      <protection locked="0"/>
    </xf>
    <xf numFmtId="0" fontId="2" fillId="3" borderId="43" xfId="0" applyFont="1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3" borderId="42" xfId="0" applyFill="1" applyBorder="1" applyAlignment="1" applyProtection="1">
      <alignment horizontal="left" vertical="center"/>
      <protection locked="0"/>
    </xf>
    <xf numFmtId="0" fontId="0" fillId="3" borderId="43" xfId="0" applyFill="1" applyBorder="1" applyAlignment="1" applyProtection="1">
      <alignment horizontal="left" vertical="center"/>
      <protection locked="0"/>
    </xf>
    <xf numFmtId="0" fontId="0" fillId="0" borderId="43" xfId="0" applyFill="1" applyBorder="1" applyAlignment="1" applyProtection="1">
      <alignment horizontal="left" vertical="center"/>
      <protection locked="0"/>
    </xf>
    <xf numFmtId="0" fontId="0" fillId="0" borderId="41" xfId="0" applyFill="1" applyBorder="1" applyAlignment="1" applyProtection="1">
      <alignment horizontal="left" vertical="center"/>
      <protection locked="0"/>
    </xf>
    <xf numFmtId="0" fontId="0" fillId="0" borderId="42" xfId="0" applyFill="1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8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 vertical="center"/>
    </xf>
    <xf numFmtId="0" fontId="1" fillId="2" borderId="44" xfId="0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29" xfId="0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left" vertical="center"/>
    </xf>
    <xf numFmtId="0" fontId="0" fillId="0" borderId="13" xfId="0" applyFill="1" applyBorder="1" applyAlignment="1" applyProtection="1">
      <alignment horizontal="left" vertical="center"/>
      <protection locked="0"/>
    </xf>
    <xf numFmtId="0" fontId="0" fillId="0" borderId="27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0" fillId="3" borderId="45" xfId="0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3" borderId="36" xfId="0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35" xfId="0" applyFill="1" applyBorder="1" applyAlignment="1" applyProtection="1">
      <alignment horizontal="center" vertical="center" wrapText="1"/>
      <protection locked="0"/>
    </xf>
    <xf numFmtId="0" fontId="0" fillId="3" borderId="36" xfId="0" applyFill="1" applyBorder="1" applyAlignment="1" applyProtection="1">
      <alignment horizontal="center"/>
      <protection locked="0"/>
    </xf>
    <xf numFmtId="0" fontId="0" fillId="0" borderId="45" xfId="0" applyFill="1" applyBorder="1" applyAlignment="1" applyProtection="1">
      <alignment horizontal="center" vertical="center" wrapText="1"/>
      <protection locked="0"/>
    </xf>
    <xf numFmtId="0" fontId="0" fillId="3" borderId="35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3" borderId="45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29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horizontal="left" vertical="center"/>
    </xf>
    <xf numFmtId="0" fontId="0" fillId="0" borderId="32" xfId="0" applyBorder="1" applyAlignment="1"/>
    <xf numFmtId="0" fontId="2" fillId="0" borderId="43" xfId="0" applyFont="1" applyFill="1" applyBorder="1" applyAlignment="1" applyProtection="1">
      <alignment horizontal="left" vertical="center"/>
      <protection locked="0"/>
    </xf>
    <xf numFmtId="0" fontId="2" fillId="0" borderId="41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/>
    <xf numFmtId="0" fontId="6" fillId="5" borderId="0" xfId="0" applyFont="1" applyFill="1"/>
    <xf numFmtId="0" fontId="7" fillId="5" borderId="0" xfId="0" applyFont="1" applyFill="1"/>
    <xf numFmtId="0" fontId="8" fillId="5" borderId="0" xfId="0" applyFont="1" applyFill="1"/>
    <xf numFmtId="0" fontId="6" fillId="5" borderId="0" xfId="0" applyFont="1" applyFill="1" applyAlignment="1">
      <alignment wrapText="1"/>
    </xf>
    <xf numFmtId="0" fontId="0" fillId="0" borderId="32" xfId="0" applyBorder="1"/>
    <xf numFmtId="0" fontId="0" fillId="0" borderId="12" xfId="0" applyNumberFormat="1" applyBorder="1"/>
    <xf numFmtId="0" fontId="0" fillId="0" borderId="10" xfId="0" applyBorder="1" applyAlignment="1">
      <alignment horizontal="right" vertical="center"/>
    </xf>
    <xf numFmtId="49" fontId="0" fillId="2" borderId="31" xfId="0" applyNumberFormat="1" applyFill="1" applyBorder="1" applyAlignment="1">
      <alignment horizontal="center" vertical="center" wrapText="1"/>
    </xf>
    <xf numFmtId="49" fontId="0" fillId="2" borderId="46" xfId="0" applyNumberFormat="1" applyFill="1" applyBorder="1" applyAlignment="1">
      <alignment horizontal="center" vertical="center" wrapText="1"/>
    </xf>
    <xf numFmtId="2" fontId="0" fillId="2" borderId="34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2" fontId="0" fillId="2" borderId="22" xfId="0" applyNumberFormat="1" applyFill="1" applyBorder="1" applyAlignment="1">
      <alignment horizontal="center" vertical="center"/>
    </xf>
    <xf numFmtId="0" fontId="0" fillId="0" borderId="33" xfId="0" applyNumberFormat="1" applyBorder="1"/>
    <xf numFmtId="0" fontId="0" fillId="0" borderId="31" xfId="0" applyNumberFormat="1" applyBorder="1"/>
    <xf numFmtId="0" fontId="0" fillId="0" borderId="34" xfId="0" applyNumberFormat="1" applyBorder="1"/>
    <xf numFmtId="0" fontId="0" fillId="0" borderId="32" xfId="0" applyNumberFormat="1" applyBorder="1"/>
    <xf numFmtId="0" fontId="0" fillId="0" borderId="10" xfId="0" applyNumberFormat="1" applyBorder="1"/>
    <xf numFmtId="164" fontId="0" fillId="0" borderId="0" xfId="0" applyNumberFormat="1" applyBorder="1"/>
    <xf numFmtId="2" fontId="0" fillId="2" borderId="47" xfId="0" applyNumberFormat="1" applyFill="1" applyBorder="1" applyAlignment="1">
      <alignment horizontal="center" vertical="center"/>
    </xf>
    <xf numFmtId="2" fontId="0" fillId="2" borderId="48" xfId="0" applyNumberFormat="1" applyFill="1" applyBorder="1" applyAlignment="1">
      <alignment horizontal="center" vertical="center"/>
    </xf>
    <xf numFmtId="2" fontId="0" fillId="2" borderId="49" xfId="0" applyNumberForma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" fontId="1" fillId="2" borderId="48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16" fontId="1" fillId="2" borderId="11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/>
    </xf>
    <xf numFmtId="165" fontId="0" fillId="2" borderId="46" xfId="0" applyNumberForma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0" fontId="1" fillId="2" borderId="31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49" fontId="0" fillId="2" borderId="11" xfId="0" applyNumberFormat="1" applyFill="1" applyBorder="1" applyAlignment="1">
      <alignment horizontal="left" vertical="center" wrapText="1"/>
    </xf>
    <xf numFmtId="49" fontId="0" fillId="2" borderId="48" xfId="0" applyNumberForma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66"/>
  <sheetViews>
    <sheetView workbookViewId="0">
      <selection sqref="A1:XFD1048576"/>
    </sheetView>
  </sheetViews>
  <sheetFormatPr defaultColWidth="9.109375" defaultRowHeight="13.2" x14ac:dyDescent="0.25"/>
  <cols>
    <col min="1" max="1" width="14.109375" style="20" customWidth="1"/>
    <col min="2" max="2" width="25.6640625" style="20" customWidth="1"/>
    <col min="3" max="3" width="8" style="20" customWidth="1"/>
    <col min="4" max="4" width="6.44140625" style="20" customWidth="1"/>
    <col min="5" max="5" width="6.33203125" style="20" customWidth="1"/>
    <col min="6" max="7" width="8.109375" style="20" customWidth="1"/>
    <col min="8" max="8" width="6.33203125" style="20" bestFit="1" customWidth="1"/>
    <col min="9" max="9" width="10.6640625" style="20" customWidth="1"/>
    <col min="10" max="11" width="7.6640625" style="22" customWidth="1"/>
    <col min="12" max="12" width="2.6640625" style="21" customWidth="1"/>
    <col min="13" max="13" width="10.109375" style="20" customWidth="1"/>
    <col min="14" max="14" width="6.33203125" style="20" bestFit="1" customWidth="1"/>
    <col min="15" max="15" width="6.88671875" style="20" bestFit="1" customWidth="1"/>
    <col min="16" max="16" width="9.109375" style="20"/>
    <col min="17" max="17" width="43.88671875" style="20" bestFit="1" customWidth="1"/>
    <col min="18" max="18" width="16.5546875" style="20" bestFit="1" customWidth="1"/>
    <col min="19" max="16384" width="9.109375" style="20"/>
  </cols>
  <sheetData>
    <row r="1" spans="1:27" ht="13.8" thickBot="1" x14ac:dyDescent="0.3"/>
    <row r="2" spans="1:27" ht="30.75" customHeight="1" thickBot="1" x14ac:dyDescent="0.3">
      <c r="A2" s="235" t="s">
        <v>550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  <c r="S2" s="21"/>
    </row>
    <row r="3" spans="1:27" s="21" customFormat="1" ht="26.25" customHeight="1" thickBot="1" x14ac:dyDescent="0.3">
      <c r="A3" s="230" t="s">
        <v>41</v>
      </c>
      <c r="B3" s="238" t="s">
        <v>0</v>
      </c>
      <c r="C3" s="239"/>
      <c r="D3" s="241" t="s">
        <v>49</v>
      </c>
      <c r="E3" s="244"/>
      <c r="F3" s="242"/>
      <c r="G3" s="241" t="s">
        <v>50</v>
      </c>
      <c r="H3" s="244"/>
      <c r="I3" s="242"/>
      <c r="J3" s="243"/>
      <c r="K3" s="243"/>
      <c r="L3" s="26"/>
      <c r="M3" s="26"/>
      <c r="N3" s="241" t="s">
        <v>34</v>
      </c>
      <c r="O3" s="242"/>
      <c r="U3" s="24"/>
      <c r="W3" s="24"/>
      <c r="X3" s="27"/>
      <c r="Y3" s="27"/>
      <c r="Z3" s="27"/>
      <c r="AA3" s="27"/>
    </row>
    <row r="4" spans="1:27" s="21" customFormat="1" ht="40.200000000000003" thickBot="1" x14ac:dyDescent="0.3">
      <c r="A4" s="33" t="s">
        <v>10</v>
      </c>
      <c r="B4" s="34" t="s">
        <v>9</v>
      </c>
      <c r="C4" s="76" t="s">
        <v>33</v>
      </c>
      <c r="D4" s="34" t="s">
        <v>8</v>
      </c>
      <c r="E4" s="180" t="s">
        <v>12</v>
      </c>
      <c r="F4" s="35" t="s">
        <v>37</v>
      </c>
      <c r="G4" s="85" t="s">
        <v>8</v>
      </c>
      <c r="H4" s="86" t="s">
        <v>12</v>
      </c>
      <c r="I4" s="87" t="s">
        <v>38</v>
      </c>
      <c r="J4" s="77"/>
      <c r="K4" s="77"/>
      <c r="L4" s="26"/>
      <c r="M4" s="26"/>
      <c r="N4" s="34" t="s">
        <v>49</v>
      </c>
      <c r="O4" s="35" t="s">
        <v>50</v>
      </c>
      <c r="U4" s="24"/>
      <c r="W4" s="24"/>
      <c r="X4" s="27"/>
      <c r="Y4" s="27"/>
      <c r="Z4" s="27"/>
      <c r="AA4" s="27"/>
    </row>
    <row r="5" spans="1:27" s="21" customFormat="1" x14ac:dyDescent="0.25">
      <c r="A5" s="38" t="s">
        <v>2</v>
      </c>
      <c r="B5" s="160"/>
      <c r="C5" s="170"/>
      <c r="D5" s="161"/>
      <c r="E5" s="189"/>
      <c r="F5" s="153"/>
      <c r="G5" s="141"/>
      <c r="H5" s="91"/>
      <c r="I5" s="153"/>
      <c r="J5" s="22"/>
      <c r="K5" s="22"/>
      <c r="N5" s="55" t="str">
        <f>IF(LEFT(F5)&lt;&gt;"*",IF($E5&lt;&gt;"",IF($D5&lt;&gt;"",IF($E5&gt;69,0.5,0),""),""),0)</f>
        <v/>
      </c>
      <c r="O5" s="56" t="str">
        <f>IF(LEFT(I5)&lt;&gt;"*",IF($H5&lt;&gt;"",IF($G5&lt;&gt;"",IF($H5&gt;69,0.5,0),""),""),0)</f>
        <v/>
      </c>
      <c r="U5" s="24"/>
      <c r="W5" s="24"/>
      <c r="X5" s="27"/>
      <c r="Y5" s="27"/>
      <c r="Z5" s="27"/>
      <c r="AA5" s="27"/>
    </row>
    <row r="6" spans="1:27" s="21" customFormat="1" x14ac:dyDescent="0.25">
      <c r="A6" s="39"/>
      <c r="B6" s="162"/>
      <c r="C6" s="173"/>
      <c r="D6" s="166"/>
      <c r="E6" s="190"/>
      <c r="F6" s="156"/>
      <c r="G6" s="149"/>
      <c r="H6" s="83"/>
      <c r="I6" s="156"/>
      <c r="J6" s="22"/>
      <c r="K6" s="22"/>
      <c r="N6" s="65" t="str">
        <f t="shared" ref="N6:N25" si="0">IF(LEFT(F6)&lt;&gt;"*",IF($E6&lt;&gt;"",IF($D6&lt;&gt;"",IF($E6&gt;69,0.5,0),""),""),0)</f>
        <v/>
      </c>
      <c r="O6" s="66" t="str">
        <f t="shared" ref="O6:O25" si="1">IF(LEFT(I6)&lt;&gt;"*",IF($H6&lt;&gt;"",IF($G6&lt;&gt;"",IF($H6&gt;69,0.5,0),""),""),0)</f>
        <v/>
      </c>
      <c r="U6" s="24"/>
      <c r="W6" s="24"/>
      <c r="X6" s="27"/>
      <c r="Y6" s="27"/>
      <c r="Z6" s="27"/>
      <c r="AA6" s="27"/>
    </row>
    <row r="7" spans="1:27" s="21" customFormat="1" ht="13.8" thickBot="1" x14ac:dyDescent="0.3">
      <c r="A7" s="40"/>
      <c r="B7" s="163"/>
      <c r="C7" s="171"/>
      <c r="D7" s="164"/>
      <c r="E7" s="191"/>
      <c r="F7" s="154"/>
      <c r="G7" s="143"/>
      <c r="H7" s="92"/>
      <c r="I7" s="154"/>
      <c r="J7" s="22"/>
      <c r="K7" s="22"/>
      <c r="N7" s="57" t="str">
        <f t="shared" si="0"/>
        <v/>
      </c>
      <c r="O7" s="58" t="str">
        <f t="shared" si="1"/>
        <v/>
      </c>
      <c r="U7" s="24"/>
      <c r="W7" s="24"/>
      <c r="X7" s="27"/>
      <c r="Y7" s="27"/>
      <c r="Z7" s="27"/>
      <c r="AA7" s="27"/>
    </row>
    <row r="8" spans="1:27" s="21" customFormat="1" x14ac:dyDescent="0.25">
      <c r="A8" s="38" t="s">
        <v>11</v>
      </c>
      <c r="B8" s="144"/>
      <c r="C8" s="174"/>
      <c r="D8" s="185"/>
      <c r="E8" s="192"/>
      <c r="F8" s="157"/>
      <c r="G8" s="199"/>
      <c r="H8" s="94"/>
      <c r="I8" s="157"/>
      <c r="J8" s="22"/>
      <c r="K8" s="22"/>
      <c r="N8" s="101" t="str">
        <f t="shared" si="0"/>
        <v/>
      </c>
      <c r="O8" s="102" t="str">
        <f t="shared" si="1"/>
        <v/>
      </c>
      <c r="U8" s="24"/>
      <c r="W8" s="24"/>
      <c r="X8" s="27"/>
      <c r="Y8" s="27"/>
      <c r="Z8" s="27"/>
      <c r="AA8" s="27"/>
    </row>
    <row r="9" spans="1:27" s="21" customFormat="1" x14ac:dyDescent="0.25">
      <c r="A9" s="39"/>
      <c r="B9" s="145"/>
      <c r="C9" s="172"/>
      <c r="D9" s="165"/>
      <c r="E9" s="131"/>
      <c r="F9" s="155"/>
      <c r="G9" s="146"/>
      <c r="H9" s="71"/>
      <c r="I9" s="155"/>
      <c r="J9" s="22"/>
      <c r="K9" s="22"/>
      <c r="N9" s="65" t="str">
        <f t="shared" si="0"/>
        <v/>
      </c>
      <c r="O9" s="66" t="str">
        <f t="shared" si="1"/>
        <v/>
      </c>
      <c r="U9" s="24"/>
      <c r="W9" s="24"/>
      <c r="X9" s="27"/>
      <c r="Y9" s="27"/>
      <c r="Z9" s="27"/>
      <c r="AA9" s="27"/>
    </row>
    <row r="10" spans="1:27" s="21" customFormat="1" ht="13.8" thickBot="1" x14ac:dyDescent="0.3">
      <c r="A10" s="40"/>
      <c r="B10" s="147"/>
      <c r="C10" s="175"/>
      <c r="D10" s="187"/>
      <c r="E10" s="132"/>
      <c r="F10" s="158"/>
      <c r="G10" s="200"/>
      <c r="H10" s="84"/>
      <c r="I10" s="158"/>
      <c r="J10" s="22"/>
      <c r="K10" s="22"/>
      <c r="N10" s="103" t="str">
        <f t="shared" si="0"/>
        <v/>
      </c>
      <c r="O10" s="104" t="str">
        <f t="shared" si="1"/>
        <v/>
      </c>
      <c r="T10" s="22"/>
      <c r="U10" s="22"/>
      <c r="V10" s="22"/>
      <c r="W10" s="22"/>
      <c r="X10" s="22"/>
      <c r="Y10" s="22"/>
      <c r="Z10" s="22"/>
      <c r="AA10" s="22"/>
    </row>
    <row r="11" spans="1:27" s="21" customFormat="1" x14ac:dyDescent="0.25">
      <c r="A11" s="38" t="s">
        <v>1</v>
      </c>
      <c r="B11" s="140"/>
      <c r="C11" s="170"/>
      <c r="D11" s="161"/>
      <c r="E11" s="189"/>
      <c r="F11" s="153"/>
      <c r="G11" s="141"/>
      <c r="H11" s="91"/>
      <c r="I11" s="153"/>
      <c r="J11" s="22"/>
      <c r="K11" s="22"/>
      <c r="N11" s="55" t="str">
        <f t="shared" si="0"/>
        <v/>
      </c>
      <c r="O11" s="56" t="str">
        <f t="shared" si="1"/>
        <v/>
      </c>
      <c r="T11" s="22"/>
      <c r="U11" s="22"/>
      <c r="V11" s="22"/>
      <c r="W11" s="22"/>
      <c r="X11" s="22"/>
      <c r="Y11" s="22"/>
      <c r="Z11" s="22"/>
      <c r="AA11" s="22"/>
    </row>
    <row r="12" spans="1:27" s="21" customFormat="1" x14ac:dyDescent="0.25">
      <c r="A12" s="39"/>
      <c r="B12" s="148"/>
      <c r="C12" s="173"/>
      <c r="D12" s="166"/>
      <c r="E12" s="193"/>
      <c r="F12" s="156"/>
      <c r="G12" s="149"/>
      <c r="H12" s="83"/>
      <c r="I12" s="156"/>
      <c r="J12" s="22"/>
      <c r="K12" s="22"/>
      <c r="N12" s="65" t="str">
        <f t="shared" si="0"/>
        <v/>
      </c>
      <c r="O12" s="66" t="str">
        <f t="shared" si="1"/>
        <v/>
      </c>
      <c r="U12" s="24"/>
      <c r="W12" s="24"/>
      <c r="X12" s="27"/>
      <c r="Y12" s="27"/>
      <c r="Z12" s="27"/>
      <c r="AA12" s="27"/>
    </row>
    <row r="13" spans="1:27" s="21" customFormat="1" ht="13.8" thickBot="1" x14ac:dyDescent="0.3">
      <c r="A13" s="40"/>
      <c r="B13" s="150"/>
      <c r="C13" s="171"/>
      <c r="D13" s="164"/>
      <c r="E13" s="194"/>
      <c r="F13" s="154"/>
      <c r="G13" s="143"/>
      <c r="H13" s="70"/>
      <c r="I13" s="154"/>
      <c r="J13" s="22"/>
      <c r="K13" s="22"/>
      <c r="N13" s="65" t="str">
        <f t="shared" si="0"/>
        <v/>
      </c>
      <c r="O13" s="66" t="str">
        <f t="shared" si="1"/>
        <v/>
      </c>
      <c r="U13" s="24"/>
      <c r="W13" s="24"/>
      <c r="X13" s="27"/>
      <c r="Y13" s="27"/>
      <c r="Z13" s="27"/>
      <c r="AA13" s="27"/>
    </row>
    <row r="14" spans="1:27" s="21" customFormat="1" ht="13.8" thickBot="1" x14ac:dyDescent="0.3">
      <c r="A14" s="38" t="s">
        <v>3</v>
      </c>
      <c r="B14" s="151"/>
      <c r="C14" s="174"/>
      <c r="D14" s="185"/>
      <c r="E14" s="195"/>
      <c r="F14" s="157"/>
      <c r="G14" s="199"/>
      <c r="H14" s="94"/>
      <c r="I14" s="157"/>
      <c r="J14" s="22"/>
      <c r="K14" s="22"/>
      <c r="N14" s="57" t="str">
        <f t="shared" si="0"/>
        <v/>
      </c>
      <c r="O14" s="58" t="str">
        <f t="shared" si="1"/>
        <v/>
      </c>
      <c r="U14" s="24"/>
      <c r="W14" s="24"/>
      <c r="X14" s="27"/>
      <c r="Y14" s="27"/>
      <c r="Z14" s="27"/>
      <c r="AA14" s="27"/>
    </row>
    <row r="15" spans="1:27" s="21" customFormat="1" x14ac:dyDescent="0.25">
      <c r="A15" s="39"/>
      <c r="B15" s="145"/>
      <c r="C15" s="172"/>
      <c r="D15" s="165"/>
      <c r="E15" s="196"/>
      <c r="F15" s="155"/>
      <c r="G15" s="146"/>
      <c r="H15" s="81"/>
      <c r="I15" s="155"/>
      <c r="J15" s="22"/>
      <c r="K15" s="22"/>
      <c r="N15" s="55" t="str">
        <f t="shared" si="0"/>
        <v/>
      </c>
      <c r="O15" s="56" t="str">
        <f t="shared" si="1"/>
        <v/>
      </c>
      <c r="T15" s="22"/>
      <c r="U15" s="22"/>
      <c r="V15" s="22"/>
      <c r="W15" s="22"/>
      <c r="X15" s="22"/>
      <c r="Y15" s="22"/>
      <c r="Z15" s="22"/>
      <c r="AA15" s="22"/>
    </row>
    <row r="16" spans="1:27" s="21" customFormat="1" ht="13.8" thickBot="1" x14ac:dyDescent="0.3">
      <c r="A16" s="40"/>
      <c r="B16" s="152"/>
      <c r="C16" s="175"/>
      <c r="D16" s="187"/>
      <c r="E16" s="197"/>
      <c r="F16" s="158"/>
      <c r="G16" s="200"/>
      <c r="H16" s="96"/>
      <c r="I16" s="158"/>
      <c r="J16" s="22"/>
      <c r="K16" s="22"/>
      <c r="N16" s="65" t="str">
        <f t="shared" si="0"/>
        <v/>
      </c>
      <c r="O16" s="66" t="str">
        <f t="shared" si="1"/>
        <v/>
      </c>
      <c r="T16" s="22"/>
      <c r="U16" s="22"/>
      <c r="V16" s="22"/>
      <c r="W16" s="22"/>
      <c r="X16" s="22"/>
      <c r="Y16" s="22"/>
      <c r="Z16" s="22"/>
      <c r="AA16" s="22"/>
    </row>
    <row r="17" spans="1:27" s="21" customFormat="1" ht="13.8" thickBot="1" x14ac:dyDescent="0.3">
      <c r="A17" s="38" t="s">
        <v>532</v>
      </c>
      <c r="B17" s="151"/>
      <c r="C17" s="174"/>
      <c r="D17" s="185"/>
      <c r="E17" s="195"/>
      <c r="F17" s="157"/>
      <c r="G17" s="199"/>
      <c r="H17" s="94"/>
      <c r="I17" s="157"/>
      <c r="J17" s="22"/>
      <c r="K17" s="22"/>
      <c r="N17" s="57" t="str">
        <f>IF(LEFT(F17)&lt;&gt;"*",IF($E17&lt;&gt;"",IF($D17&lt;&gt;"",IF($E17&gt;69,0.5,0),""),""),0)</f>
        <v/>
      </c>
      <c r="O17" s="58" t="str">
        <f>IF(LEFT(I17)&lt;&gt;"*",IF($H17&lt;&gt;"",IF($G17&lt;&gt;"",IF($H17&gt;69,0.5,0),""),""),0)</f>
        <v/>
      </c>
      <c r="U17" s="24"/>
      <c r="W17" s="24"/>
      <c r="X17" s="27"/>
      <c r="Y17" s="27"/>
      <c r="Z17" s="27"/>
      <c r="AA17" s="27"/>
    </row>
    <row r="18" spans="1:27" s="21" customFormat="1" x14ac:dyDescent="0.25">
      <c r="A18" s="39"/>
      <c r="B18" s="145"/>
      <c r="C18" s="172"/>
      <c r="D18" s="165"/>
      <c r="E18" s="196"/>
      <c r="F18" s="155"/>
      <c r="G18" s="146"/>
      <c r="H18" s="81"/>
      <c r="I18" s="155"/>
      <c r="J18" s="22"/>
      <c r="K18" s="22"/>
      <c r="N18" s="55" t="str">
        <f>IF(LEFT(F18)&lt;&gt;"*",IF($E18&lt;&gt;"",IF($D18&lt;&gt;"",IF($E18&gt;69,0.5,0),""),""),0)</f>
        <v/>
      </c>
      <c r="O18" s="56" t="str">
        <f>IF(LEFT(I18)&lt;&gt;"*",IF($H18&lt;&gt;"",IF($G18&lt;&gt;"",IF($H18&gt;69,0.5,0),""),""),0)</f>
        <v/>
      </c>
      <c r="T18" s="22"/>
      <c r="U18" s="22"/>
      <c r="V18" s="22"/>
      <c r="W18" s="22"/>
      <c r="X18" s="22"/>
      <c r="Y18" s="22"/>
      <c r="Z18" s="22"/>
      <c r="AA18" s="22"/>
    </row>
    <row r="19" spans="1:27" s="21" customFormat="1" ht="13.8" thickBot="1" x14ac:dyDescent="0.3">
      <c r="A19" s="40"/>
      <c r="B19" s="152"/>
      <c r="C19" s="175"/>
      <c r="D19" s="187"/>
      <c r="E19" s="197"/>
      <c r="F19" s="158"/>
      <c r="G19" s="200"/>
      <c r="H19" s="96"/>
      <c r="I19" s="158"/>
      <c r="J19" s="22"/>
      <c r="K19" s="22"/>
      <c r="N19" s="65" t="str">
        <f>IF(LEFT(F19)&lt;&gt;"*",IF($E19&lt;&gt;"",IF($D19&lt;&gt;"",IF($E19&gt;69,0.5,0),""),""),0)</f>
        <v/>
      </c>
      <c r="O19" s="66" t="str">
        <f>IF(LEFT(I19)&lt;&gt;"*",IF($H19&lt;&gt;"",IF($G19&lt;&gt;"",IF($H19&gt;69,0.5,0),""),""),0)</f>
        <v/>
      </c>
      <c r="T19" s="22"/>
      <c r="U19" s="22"/>
      <c r="V19" s="22"/>
      <c r="W19" s="22"/>
      <c r="X19" s="22"/>
      <c r="Y19" s="22"/>
      <c r="Z19" s="22"/>
      <c r="AA19" s="22"/>
    </row>
    <row r="20" spans="1:27" s="21" customFormat="1" ht="13.8" thickBot="1" x14ac:dyDescent="0.3">
      <c r="A20" s="38" t="s">
        <v>13</v>
      </c>
      <c r="B20" s="140"/>
      <c r="C20" s="170"/>
      <c r="D20" s="161"/>
      <c r="E20" s="198"/>
      <c r="F20" s="153"/>
      <c r="G20" s="141"/>
      <c r="H20" s="69"/>
      <c r="I20" s="153"/>
      <c r="J20" s="22"/>
      <c r="K20" s="22"/>
      <c r="N20" s="57" t="str">
        <f t="shared" si="0"/>
        <v/>
      </c>
      <c r="O20" s="58" t="str">
        <f t="shared" si="1"/>
        <v/>
      </c>
      <c r="U20" s="24"/>
      <c r="W20" s="24"/>
      <c r="X20" s="27"/>
      <c r="Y20" s="27"/>
      <c r="Z20" s="27"/>
      <c r="AA20" s="27"/>
    </row>
    <row r="21" spans="1:27" s="21" customFormat="1" x14ac:dyDescent="0.25">
      <c r="A21" s="39"/>
      <c r="B21" s="142"/>
      <c r="C21" s="173"/>
      <c r="D21" s="166"/>
      <c r="E21" s="190"/>
      <c r="F21" s="156"/>
      <c r="G21" s="149"/>
      <c r="H21" s="83"/>
      <c r="I21" s="156"/>
      <c r="J21" s="22"/>
      <c r="K21" s="22"/>
      <c r="N21" s="101" t="str">
        <f t="shared" si="0"/>
        <v/>
      </c>
      <c r="O21" s="102" t="str">
        <f t="shared" si="1"/>
        <v/>
      </c>
      <c r="U21" s="24"/>
      <c r="W21" s="24"/>
      <c r="X21" s="27"/>
      <c r="Y21" s="27"/>
      <c r="Z21" s="27"/>
      <c r="AA21" s="27"/>
    </row>
    <row r="22" spans="1:27" s="21" customFormat="1" x14ac:dyDescent="0.25">
      <c r="A22" s="39"/>
      <c r="B22" s="145"/>
      <c r="C22" s="172"/>
      <c r="D22" s="165"/>
      <c r="E22" s="196"/>
      <c r="F22" s="155"/>
      <c r="G22" s="146"/>
      <c r="H22" s="81"/>
      <c r="I22" s="155"/>
      <c r="J22" s="22"/>
      <c r="K22" s="22"/>
      <c r="N22" s="65" t="str">
        <f t="shared" si="0"/>
        <v/>
      </c>
      <c r="O22" s="66" t="str">
        <f t="shared" si="1"/>
        <v/>
      </c>
      <c r="U22" s="24"/>
      <c r="W22" s="24"/>
      <c r="X22" s="27"/>
      <c r="Y22" s="27"/>
      <c r="Z22" s="27"/>
      <c r="AA22" s="27"/>
    </row>
    <row r="23" spans="1:27" s="21" customFormat="1" x14ac:dyDescent="0.25">
      <c r="A23" s="39"/>
      <c r="B23" s="142"/>
      <c r="C23" s="173"/>
      <c r="D23" s="166"/>
      <c r="E23" s="190"/>
      <c r="F23" s="156"/>
      <c r="G23" s="149"/>
      <c r="H23" s="83"/>
      <c r="I23" s="156"/>
      <c r="J23" s="22"/>
      <c r="K23" s="22"/>
      <c r="N23" s="65" t="str">
        <f t="shared" si="0"/>
        <v/>
      </c>
      <c r="O23" s="66" t="str">
        <f t="shared" si="1"/>
        <v/>
      </c>
      <c r="T23" s="22"/>
      <c r="U23" s="22"/>
      <c r="V23" s="22"/>
      <c r="W23" s="22"/>
      <c r="X23" s="22"/>
      <c r="Y23" s="22"/>
      <c r="Z23" s="22"/>
      <c r="AA23" s="22"/>
    </row>
    <row r="24" spans="1:27" s="21" customFormat="1" x14ac:dyDescent="0.25">
      <c r="A24" s="39"/>
      <c r="B24" s="145"/>
      <c r="C24" s="172"/>
      <c r="D24" s="165"/>
      <c r="E24" s="131"/>
      <c r="F24" s="155"/>
      <c r="G24" s="146"/>
      <c r="H24" s="71"/>
      <c r="I24" s="155"/>
      <c r="J24" s="22"/>
      <c r="K24" s="22"/>
      <c r="N24" s="65" t="str">
        <f t="shared" si="0"/>
        <v/>
      </c>
      <c r="O24" s="66" t="str">
        <f t="shared" si="1"/>
        <v/>
      </c>
      <c r="T24" s="22"/>
      <c r="U24" s="22"/>
      <c r="V24" s="22"/>
      <c r="W24" s="22"/>
      <c r="X24" s="22"/>
      <c r="Y24" s="22"/>
      <c r="Z24" s="22"/>
      <c r="AA24" s="22"/>
    </row>
    <row r="25" spans="1:27" s="21" customFormat="1" ht="13.8" thickBot="1" x14ac:dyDescent="0.3">
      <c r="A25" s="40"/>
      <c r="B25" s="147"/>
      <c r="C25" s="175"/>
      <c r="D25" s="187"/>
      <c r="E25" s="132"/>
      <c r="F25" s="158"/>
      <c r="G25" s="200"/>
      <c r="H25" s="84"/>
      <c r="I25" s="158"/>
      <c r="J25" s="22"/>
      <c r="K25" s="22"/>
      <c r="N25" s="57" t="str">
        <f t="shared" si="0"/>
        <v/>
      </c>
      <c r="O25" s="58" t="str">
        <f t="shared" si="1"/>
        <v/>
      </c>
      <c r="U25" s="24"/>
      <c r="W25" s="24"/>
      <c r="X25" s="27"/>
      <c r="Y25" s="27"/>
      <c r="Z25" s="27"/>
      <c r="AA25" s="27"/>
    </row>
    <row r="26" spans="1:27" s="21" customFormat="1" ht="27" thickBot="1" x14ac:dyDescent="0.3">
      <c r="B26" s="22"/>
      <c r="C26" s="79"/>
      <c r="D26" s="79"/>
      <c r="E26" s="79"/>
      <c r="F26" s="79"/>
      <c r="G26" s="79"/>
      <c r="H26" s="79"/>
      <c r="I26" s="75"/>
      <c r="J26" s="78"/>
      <c r="K26" s="78"/>
      <c r="L26" s="28"/>
      <c r="M26" s="54" t="s">
        <v>35</v>
      </c>
      <c r="N26" s="101">
        <f>SUM(N5:N25)</f>
        <v>0</v>
      </c>
      <c r="O26" s="102">
        <f>SUM(O5:O25)</f>
        <v>0</v>
      </c>
      <c r="U26" s="24"/>
      <c r="W26" s="24"/>
      <c r="X26" s="27"/>
      <c r="Y26" s="27"/>
      <c r="Z26" s="27"/>
      <c r="AA26" s="27"/>
    </row>
    <row r="27" spans="1:27" s="21" customFormat="1" ht="27" thickBot="1" x14ac:dyDescent="0.3">
      <c r="I27" s="75"/>
      <c r="J27" s="78"/>
      <c r="K27" s="78"/>
      <c r="L27" s="28"/>
      <c r="M27" s="53" t="s">
        <v>36</v>
      </c>
      <c r="N27" s="57">
        <f>N26</f>
        <v>0</v>
      </c>
      <c r="O27" s="58">
        <f>N27+O26</f>
        <v>0</v>
      </c>
      <c r="U27" s="24"/>
      <c r="W27" s="24"/>
      <c r="X27" s="27"/>
      <c r="Y27" s="27"/>
      <c r="Z27" s="27"/>
      <c r="AA27" s="27"/>
    </row>
    <row r="28" spans="1:27" s="21" customFormat="1" x14ac:dyDescent="0.25">
      <c r="J28" s="22"/>
      <c r="K28" s="22"/>
      <c r="M28" s="29"/>
    </row>
    <row r="29" spans="1:27" s="21" customFormat="1" x14ac:dyDescent="0.25">
      <c r="J29" s="22"/>
      <c r="K29" s="22"/>
      <c r="M29" s="29"/>
    </row>
    <row r="30" spans="1:27" s="21" customFormat="1" x14ac:dyDescent="0.25">
      <c r="B30" s="30"/>
      <c r="D30" s="23"/>
      <c r="E30" s="24"/>
      <c r="F30" s="72"/>
      <c r="G30" s="72"/>
      <c r="H30" s="24"/>
      <c r="I30" s="24"/>
      <c r="J30" s="22"/>
      <c r="K30" s="25"/>
      <c r="M30" s="24"/>
    </row>
    <row r="31" spans="1:27" s="21" customFormat="1" x14ac:dyDescent="0.25">
      <c r="J31" s="22"/>
      <c r="K31" s="22"/>
    </row>
    <row r="32" spans="1:27" s="21" customFormat="1" x14ac:dyDescent="0.25">
      <c r="B32" s="30"/>
      <c r="G32" s="25"/>
      <c r="J32" s="22"/>
      <c r="K32" s="22"/>
    </row>
    <row r="33" spans="2:17" s="21" customFormat="1" x14ac:dyDescent="0.25">
      <c r="B33" s="30"/>
      <c r="G33" s="25"/>
      <c r="J33" s="22"/>
      <c r="K33" s="22"/>
    </row>
    <row r="34" spans="2:17" s="21" customFormat="1" x14ac:dyDescent="0.25">
      <c r="B34" s="30"/>
      <c r="G34" s="25"/>
      <c r="J34" s="22"/>
      <c r="K34" s="22"/>
      <c r="M34" s="25"/>
      <c r="N34" s="24"/>
      <c r="O34" s="24"/>
      <c r="P34" s="24"/>
      <c r="Q34" s="24"/>
    </row>
    <row r="35" spans="2:17" s="21" customFormat="1" x14ac:dyDescent="0.25">
      <c r="B35" s="30"/>
      <c r="E35" s="25"/>
      <c r="G35" s="25"/>
      <c r="H35" s="25"/>
      <c r="I35" s="25"/>
      <c r="J35" s="25"/>
      <c r="K35" s="25"/>
      <c r="L35" s="25"/>
    </row>
    <row r="36" spans="2:17" s="21" customFormat="1" x14ac:dyDescent="0.25">
      <c r="B36" s="31"/>
      <c r="C36" s="31"/>
      <c r="D36" s="32"/>
      <c r="E36" s="24"/>
      <c r="G36" s="25"/>
      <c r="H36" s="24"/>
      <c r="I36" s="24"/>
      <c r="J36" s="25"/>
      <c r="K36" s="22"/>
      <c r="M36" s="24"/>
      <c r="Q36" s="24"/>
    </row>
    <row r="37" spans="2:17" s="21" customFormat="1" x14ac:dyDescent="0.25">
      <c r="G37" s="25"/>
      <c r="J37" s="22"/>
      <c r="K37" s="25"/>
      <c r="L37" s="24"/>
      <c r="M37" s="22"/>
      <c r="N37" s="22"/>
      <c r="O37" s="22"/>
      <c r="P37" s="22"/>
      <c r="Q37" s="22"/>
    </row>
    <row r="38" spans="2:17" s="21" customFormat="1" x14ac:dyDescent="0.25">
      <c r="E38" s="22"/>
      <c r="G38" s="25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2:17" s="21" customFormat="1" x14ac:dyDescent="0.25">
      <c r="E39" s="22"/>
      <c r="G39" s="25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2:17" s="21" customFormat="1" x14ac:dyDescent="0.25">
      <c r="E40" s="22"/>
      <c r="G40" s="25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2:17" s="21" customFormat="1" x14ac:dyDescent="0.25">
      <c r="E41" s="22"/>
      <c r="G41" s="25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2:17" s="21" customFormat="1" x14ac:dyDescent="0.25">
      <c r="E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2:17" s="21" customFormat="1" x14ac:dyDescent="0.25">
      <c r="E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2:17" s="21" customFormat="1" x14ac:dyDescent="0.25">
      <c r="E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2:17" s="21" customFormat="1" x14ac:dyDescent="0.25">
      <c r="E45" s="25"/>
      <c r="H45" s="25"/>
      <c r="I45" s="27"/>
      <c r="J45" s="22"/>
      <c r="K45" s="22"/>
      <c r="L45" s="22"/>
      <c r="M45" s="22"/>
      <c r="N45" s="22"/>
      <c r="O45" s="22"/>
      <c r="P45" s="22"/>
      <c r="Q45" s="22"/>
    </row>
    <row r="46" spans="2:17" s="21" customFormat="1" x14ac:dyDescent="0.25">
      <c r="D46" s="29"/>
      <c r="E46" s="29"/>
      <c r="F46" s="29"/>
      <c r="G46" s="29"/>
      <c r="H46" s="29"/>
      <c r="I46" s="29"/>
      <c r="J46" s="240"/>
      <c r="K46" s="240"/>
      <c r="L46" s="27"/>
      <c r="M46" s="27"/>
      <c r="N46" s="27"/>
      <c r="O46" s="27"/>
      <c r="P46" s="27"/>
    </row>
    <row r="47" spans="2:17" s="21" customFormat="1" x14ac:dyDescent="0.25"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2:17" s="21" customFormat="1" x14ac:dyDescent="0.25"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4:17" s="21" customFormat="1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4:17" s="21" customFormat="1" x14ac:dyDescent="0.25"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4:17" s="21" customFormat="1" x14ac:dyDescent="0.25"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4:17" s="21" customFormat="1" x14ac:dyDescent="0.25"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4:17" s="21" customFormat="1" x14ac:dyDescent="0.25"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4:17" s="21" customFormat="1" x14ac:dyDescent="0.25"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4:17" s="21" customFormat="1" x14ac:dyDescent="0.25"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4:17" s="21" customFormat="1" x14ac:dyDescent="0.25">
      <c r="E56" s="240"/>
      <c r="F56" s="240"/>
      <c r="G56" s="240"/>
      <c r="H56" s="240"/>
      <c r="I56" s="27"/>
      <c r="J56" s="22"/>
      <c r="K56" s="22"/>
      <c r="L56" s="22"/>
      <c r="M56" s="22"/>
      <c r="N56" s="22"/>
      <c r="O56" s="22"/>
      <c r="P56" s="22"/>
      <c r="Q56" s="22"/>
    </row>
    <row r="57" spans="4:17" s="21" customFormat="1" x14ac:dyDescent="0.25">
      <c r="D57" s="29"/>
      <c r="E57" s="29"/>
      <c r="F57" s="29"/>
      <c r="G57" s="29"/>
      <c r="H57" s="29"/>
      <c r="I57" s="29"/>
      <c r="J57" s="240"/>
      <c r="K57" s="240"/>
      <c r="L57" s="27"/>
      <c r="M57" s="27"/>
      <c r="N57" s="27"/>
      <c r="O57" s="27"/>
      <c r="P57" s="27"/>
      <c r="Q57" s="27"/>
    </row>
    <row r="58" spans="4:17" s="21" customFormat="1" x14ac:dyDescent="0.25"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4:17" s="21" customFormat="1" x14ac:dyDescent="0.25">
      <c r="E59" s="22"/>
      <c r="F59" s="22"/>
      <c r="G59" s="22"/>
      <c r="H59" s="22"/>
      <c r="I59" s="22"/>
      <c r="J59" s="22"/>
      <c r="K59" s="22"/>
      <c r="L59" s="22"/>
      <c r="M59" s="22"/>
      <c r="Q59" s="22"/>
    </row>
    <row r="60" spans="4:17" s="21" customFormat="1" x14ac:dyDescent="0.25"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4:17" s="21" customFormat="1" x14ac:dyDescent="0.25"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4:17" s="21" customFormat="1" x14ac:dyDescent="0.25"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4:17" s="21" customFormat="1" x14ac:dyDescent="0.25"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4:17" s="21" customFormat="1" x14ac:dyDescent="0.25"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0:17" s="21" customFormat="1" x14ac:dyDescent="0.25">
      <c r="J65" s="22"/>
      <c r="K65" s="22"/>
      <c r="L65" s="22"/>
      <c r="M65" s="22"/>
      <c r="N65" s="22"/>
      <c r="O65" s="22"/>
      <c r="P65" s="22"/>
      <c r="Q65" s="22"/>
    </row>
    <row r="66" spans="10:17" s="21" customFormat="1" x14ac:dyDescent="0.25">
      <c r="J66" s="22"/>
      <c r="K66" s="22"/>
    </row>
  </sheetData>
  <mergeCells count="9">
    <mergeCell ref="A2:O2"/>
    <mergeCell ref="B3:C3"/>
    <mergeCell ref="J57:K57"/>
    <mergeCell ref="E56:H56"/>
    <mergeCell ref="J46:K46"/>
    <mergeCell ref="N3:O3"/>
    <mergeCell ref="J3:K3"/>
    <mergeCell ref="D3:F3"/>
    <mergeCell ref="G3:I3"/>
  </mergeCells>
  <phoneticPr fontId="0" type="noConversion"/>
  <dataValidations count="11">
    <dataValidation type="whole" allowBlank="1" showInputMessage="1" showErrorMessage="1" sqref="D30">
      <formula1>1</formula1>
      <formula2>3</formula2>
    </dataValidation>
    <dataValidation type="whole" allowBlank="1" showInputMessage="1" showErrorMessage="1" sqref="H5:H25 E5:E25">
      <formula1>0</formula1>
      <formula2>100</formula2>
    </dataValidation>
    <dataValidation type="list" showInputMessage="1" showErrorMessage="1" sqref="B5:B6">
      <formula1>English</formula1>
    </dataValidation>
    <dataValidation type="list" allowBlank="1" showInputMessage="1" showErrorMessage="1" sqref="G5:G25 D5:D25">
      <formula1>Level</formula1>
    </dataValidation>
    <dataValidation type="list" allowBlank="1" showInputMessage="1" showErrorMessage="1" sqref="B8:B9">
      <formula1>Mathematics</formula1>
    </dataValidation>
    <dataValidation type="list" allowBlank="1" showInputMessage="1" showErrorMessage="1" sqref="B11:B12">
      <formula1>Science</formula1>
    </dataValidation>
    <dataValidation type="list" allowBlank="1" showInputMessage="1" showErrorMessage="1" sqref="B14:B15">
      <formula1>Social_Studies</formula1>
    </dataValidation>
    <dataValidation type="list" allowBlank="1" showInputMessage="1" showErrorMessage="1" sqref="B20:B24">
      <formula1>Electives</formula1>
    </dataValidation>
    <dataValidation type="list" allowBlank="1" showInputMessage="1" showErrorMessage="1" sqref="C5:C25">
      <formula1>Code</formula1>
    </dataValidation>
    <dataValidation type="list" operator="equal" allowBlank="1" showInputMessage="1" showErrorMessage="1" sqref="I5:I25 F5:F25">
      <formula1>Credit_Denied</formula1>
    </dataValidation>
    <dataValidation type="list" allowBlank="1" showInputMessage="1" showErrorMessage="1" sqref="B17:B18">
      <formula1>Language</formula1>
    </dataValidation>
  </dataValidations>
  <pageMargins left="0.75" right="0.75" top="1" bottom="1" header="0.5" footer="0.5"/>
  <pageSetup scale="62" orientation="landscape" r:id="rId1"/>
  <headerFooter alignWithMargins="0"/>
  <webPublishItems count="1">
    <webPublishItem id="5913" divId="KISD GPA Template_5913" sourceType="sheet" destinationFile="C:\Users\Caroline\Documents\SSC\GPA\Web Version\KISD GPA Template 2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62"/>
  <sheetViews>
    <sheetView workbookViewId="0">
      <selection sqref="A1:XFD1048576"/>
    </sheetView>
  </sheetViews>
  <sheetFormatPr defaultColWidth="9.109375" defaultRowHeight="13.2" x14ac:dyDescent="0.25"/>
  <cols>
    <col min="1" max="1" width="14.109375" style="1" bestFit="1" customWidth="1"/>
    <col min="2" max="2" width="25.6640625" style="1" customWidth="1"/>
    <col min="3" max="3" width="8" style="1" customWidth="1"/>
    <col min="4" max="4" width="6.44140625" style="1" customWidth="1"/>
    <col min="5" max="5" width="6.33203125" style="1" customWidth="1"/>
    <col min="6" max="7" width="8.109375" style="1" customWidth="1"/>
    <col min="8" max="8" width="6.33203125" style="1" bestFit="1" customWidth="1"/>
    <col min="9" max="9" width="10.6640625" style="1" customWidth="1"/>
    <col min="10" max="11" width="7.6640625" style="1" customWidth="1"/>
    <col min="12" max="12" width="2.6640625" style="1" customWidth="1"/>
    <col min="13" max="13" width="9.88671875" style="1" customWidth="1"/>
    <col min="14" max="14" width="6.33203125" style="1" bestFit="1" customWidth="1"/>
    <col min="15" max="15" width="6.88671875" style="1" bestFit="1" customWidth="1"/>
    <col min="16" max="16" width="9.5546875" style="1" hidden="1" customWidth="1"/>
    <col min="17" max="21" width="9.109375" style="1" hidden="1" customWidth="1"/>
    <col min="22" max="23" width="0" style="1" hidden="1" customWidth="1"/>
    <col min="24" max="16384" width="9.109375" style="1"/>
  </cols>
  <sheetData>
    <row r="1" spans="1:27" ht="13.8" thickBot="1" x14ac:dyDescent="0.3"/>
    <row r="2" spans="1:27" ht="30.75" customHeight="1" thickBot="1" x14ac:dyDescent="0.3">
      <c r="A2" s="235" t="s">
        <v>550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</row>
    <row r="3" spans="1:27" ht="26.25" customHeight="1" thickBot="1" x14ac:dyDescent="0.3">
      <c r="A3" s="231" t="s">
        <v>42</v>
      </c>
      <c r="B3" s="247" t="s">
        <v>0</v>
      </c>
      <c r="C3" s="248"/>
      <c r="D3" s="249" t="s">
        <v>49</v>
      </c>
      <c r="E3" s="251"/>
      <c r="F3" s="250"/>
      <c r="G3" s="249" t="s">
        <v>50</v>
      </c>
      <c r="H3" s="251"/>
      <c r="I3" s="250"/>
      <c r="J3" s="251" t="s">
        <v>7</v>
      </c>
      <c r="K3" s="250"/>
      <c r="L3" s="15"/>
      <c r="M3" s="15"/>
      <c r="N3" s="249" t="s">
        <v>34</v>
      </c>
      <c r="O3" s="250"/>
      <c r="T3" s="1" t="s">
        <v>49</v>
      </c>
      <c r="U3" s="1" t="s">
        <v>50</v>
      </c>
      <c r="V3" s="1" t="s">
        <v>537</v>
      </c>
      <c r="X3" s="3"/>
      <c r="Y3" s="4"/>
      <c r="Z3" s="4"/>
      <c r="AA3" s="4"/>
    </row>
    <row r="4" spans="1:27" ht="40.200000000000003" thickBot="1" x14ac:dyDescent="0.3">
      <c r="A4" s="228" t="s">
        <v>10</v>
      </c>
      <c r="B4" s="36" t="s">
        <v>9</v>
      </c>
      <c r="C4" s="80" t="s">
        <v>33</v>
      </c>
      <c r="D4" s="36" t="s">
        <v>8</v>
      </c>
      <c r="E4" s="181" t="s">
        <v>12</v>
      </c>
      <c r="F4" s="37" t="s">
        <v>37</v>
      </c>
      <c r="G4" s="88" t="s">
        <v>8</v>
      </c>
      <c r="H4" s="89" t="s">
        <v>12</v>
      </c>
      <c r="I4" s="90" t="s">
        <v>38</v>
      </c>
      <c r="J4" s="36" t="s">
        <v>49</v>
      </c>
      <c r="K4" s="37" t="s">
        <v>50</v>
      </c>
      <c r="L4" s="15"/>
      <c r="M4" s="15"/>
      <c r="N4" s="36" t="s">
        <v>49</v>
      </c>
      <c r="O4" s="37" t="s">
        <v>50</v>
      </c>
      <c r="T4" s="1" t="str">
        <f>IF(COUNTA($E$5:$E$16)&lt;&gt;0,COUNTA($E$5:$E$16),"")</f>
        <v/>
      </c>
      <c r="U4" s="1" t="str">
        <f>IF(COUNTA($H$5:$H$16)&lt;&gt;0,COUNTA($H$5:$H$16),"")</f>
        <v/>
      </c>
      <c r="V4" s="1">
        <f>SUM(T4:U4)</f>
        <v>0</v>
      </c>
      <c r="W4" s="1" t="s">
        <v>535</v>
      </c>
      <c r="X4" s="3"/>
      <c r="Y4" s="4"/>
      <c r="Z4" s="4"/>
      <c r="AA4" s="4"/>
    </row>
    <row r="5" spans="1:27" x14ac:dyDescent="0.25">
      <c r="A5" s="47" t="s">
        <v>2</v>
      </c>
      <c r="B5" s="160"/>
      <c r="C5" s="170"/>
      <c r="D5" s="161"/>
      <c r="E5" s="105"/>
      <c r="F5" s="153"/>
      <c r="G5" s="161"/>
      <c r="H5" s="91"/>
      <c r="I5" s="153"/>
      <c r="J5" s="60" t="str">
        <f>IF($E5&lt;&gt;"",IF($D5&lt;&gt;"",IF($E5&gt;69,VLOOKUP($E5,'Class Rank'!$A$3:$D$33,LEFT($D5)+1,FALSE),0),""),"")</f>
        <v/>
      </c>
      <c r="K5" s="61" t="str">
        <f>IF($H5&lt;&gt;"",IF($G5&lt;&gt;"",IF(H5&gt;69,VLOOKUP(H5,'Class Rank'!$A$3:$D$33,LEFT($G5)+1,FALSE),0),""),"")</f>
        <v/>
      </c>
      <c r="N5" s="60" t="str">
        <f>IF(LEFT(F5)&lt;&gt;"*",IF($E5&lt;&gt;"",IF($D5&lt;&gt;"",IF($E5&gt;69,0.5,0),""),""),0)</f>
        <v/>
      </c>
      <c r="O5" s="61" t="str">
        <f>IF(LEFT(I5)&lt;&gt;"*",IF($H5&lt;&gt;"",IF($G5&lt;&gt;"",IF($H5&gt;69,0.5,0),""),""),0)</f>
        <v/>
      </c>
      <c r="Q5" s="212" t="str">
        <f>IF(E5&lt;&gt;"",(IF(E5&lt;&gt;"",VLOOKUP(E5,General!$C$2:$D$6,2),"")),"")</f>
        <v/>
      </c>
      <c r="R5" s="219" t="str">
        <f>IF(H5&lt;&gt;"",(IF(H5&lt;&gt;"",VLOOKUP(H5,General!$C$2:$D$6,2),"")),"")</f>
        <v/>
      </c>
      <c r="T5" s="1" t="str">
        <f>IF(T4&lt;&gt;"",SUM(E5:E16)/T4,"")</f>
        <v/>
      </c>
      <c r="U5" s="1" t="str">
        <f>IF(U4&lt;&gt;"",SUM(H5:H16)/U4,"")</f>
        <v/>
      </c>
      <c r="V5" s="1">
        <f>SUM(T5:U5)</f>
        <v>0</v>
      </c>
      <c r="W5" s="1" t="s">
        <v>536</v>
      </c>
      <c r="X5" s="3"/>
      <c r="Y5" s="4"/>
      <c r="Z5" s="4"/>
      <c r="AA5" s="4"/>
    </row>
    <row r="6" spans="1:27" x14ac:dyDescent="0.25">
      <c r="A6" s="48"/>
      <c r="B6" s="162"/>
      <c r="C6" s="173"/>
      <c r="D6" s="166"/>
      <c r="E6" s="106"/>
      <c r="F6" s="156"/>
      <c r="G6" s="166"/>
      <c r="H6" s="82"/>
      <c r="I6" s="156"/>
      <c r="J6" s="67" t="str">
        <f>IF($E6&lt;&gt;"",IF($D6&lt;&gt;"",IF($E6&gt;69,VLOOKUP($E6,'Class Rank'!$A$3:$D$33,LEFT($D6)+1,FALSE),0),""),"")</f>
        <v/>
      </c>
      <c r="K6" s="68" t="str">
        <f>IF($H6&lt;&gt;"",IF($G6&lt;&gt;"",IF(H6&gt;69,VLOOKUP(H6,'Class Rank'!$A$3:$D$33,LEFT($G6)+1,FALSE),0),""),"")</f>
        <v/>
      </c>
      <c r="N6" s="67" t="str">
        <f t="shared" ref="N6:N25" si="0">IF(LEFT(F6)&lt;&gt;"*",IF($E6&lt;&gt;"",IF($D6&lt;&gt;"",IF($E6&gt;69,0.5,0),""),""),0)</f>
        <v/>
      </c>
      <c r="O6" s="68" t="str">
        <f t="shared" ref="O6:O25" si="1">IF(LEFT(I6)&lt;&gt;"*",IF($H6&lt;&gt;"",IF($G6&lt;&gt;"",IF($H6&gt;69,0.5,0),""),""),0)</f>
        <v/>
      </c>
      <c r="Q6" s="220" t="str">
        <f>IF(E6&lt;&gt;"",(IF(E6&lt;&gt;"",VLOOKUP(E6,General!$C$2:$D$6,2),"")),"")</f>
        <v/>
      </c>
      <c r="R6" s="221" t="str">
        <f>IF(H6&lt;&gt;"",(IF(H6&lt;&gt;"",VLOOKUP(H6,General!$C$2:$D$6,2),"")),"")</f>
        <v/>
      </c>
      <c r="T6" s="1">
        <f>IF(T5&lt;&gt;"",1,0)</f>
        <v>0</v>
      </c>
      <c r="U6" s="1">
        <f>IF(U5&lt;&gt;"",1,0)</f>
        <v>0</v>
      </c>
      <c r="V6" s="1">
        <f>SUM(T6:U6)</f>
        <v>0</v>
      </c>
      <c r="X6" s="3"/>
      <c r="Y6" s="4"/>
      <c r="Z6" s="4"/>
      <c r="AA6" s="4"/>
    </row>
    <row r="7" spans="1:27" ht="13.8" thickBot="1" x14ac:dyDescent="0.3">
      <c r="A7" s="49"/>
      <c r="B7" s="163"/>
      <c r="C7" s="171"/>
      <c r="D7" s="164"/>
      <c r="E7" s="107"/>
      <c r="F7" s="154"/>
      <c r="G7" s="164"/>
      <c r="H7" s="92"/>
      <c r="I7" s="154"/>
      <c r="J7" s="63" t="str">
        <f>IF($E7&lt;&gt;"",IF($D7&lt;&gt;"",IF($E7&gt;69,VLOOKUP($E7,'Class Rank'!$A$3:$D$33,LEFT($D7)+1,FALSE),0),""),"")</f>
        <v/>
      </c>
      <c r="K7" s="64" t="str">
        <f>IF($H7&lt;&gt;"",IF($G7&lt;&gt;"",IF(H7&gt;69,VLOOKUP(H7,'Class Rank'!$A$3:$D$33,LEFT($G7)+1,FALSE),0),""),"")</f>
        <v/>
      </c>
      <c r="N7" s="63" t="str">
        <f t="shared" si="0"/>
        <v/>
      </c>
      <c r="O7" s="64" t="str">
        <f t="shared" si="1"/>
        <v/>
      </c>
      <c r="Q7" s="220" t="str">
        <f>IF(E7&lt;&gt;"",(IF(E7&lt;&gt;"",VLOOKUP(E7,General!$C$2:$D$6,2),"")),"")</f>
        <v/>
      </c>
      <c r="R7" s="221" t="str">
        <f>IF(H7&lt;&gt;"",(IF(H7&lt;&gt;"",VLOOKUP(H7,General!$C$2:$D$6,2),"")),"")</f>
        <v/>
      </c>
      <c r="V7" s="1" t="str">
        <f>IF(V6&gt;0,V5/V6,"")</f>
        <v/>
      </c>
      <c r="W7" s="1" t="s">
        <v>548</v>
      </c>
      <c r="X7" s="3"/>
      <c r="Y7" s="4"/>
      <c r="Z7" s="4"/>
      <c r="AA7" s="4"/>
    </row>
    <row r="8" spans="1:27" x14ac:dyDescent="0.25">
      <c r="A8" s="47" t="s">
        <v>11</v>
      </c>
      <c r="B8" s="144"/>
      <c r="C8" s="174"/>
      <c r="D8" s="185"/>
      <c r="E8" s="176"/>
      <c r="F8" s="157"/>
      <c r="G8" s="185"/>
      <c r="H8" s="16"/>
      <c r="I8" s="157"/>
      <c r="J8" s="97" t="str">
        <f>IF($E8&lt;&gt;"",IF($D8&lt;&gt;"",IF($E8&gt;69,VLOOKUP($E8,'Class Rank'!$A$3:$D$33,LEFT($D8)+1,FALSE),0),""),"")</f>
        <v/>
      </c>
      <c r="K8" s="98" t="str">
        <f>IF($H8&lt;&gt;"",IF($G8&lt;&gt;"",IF(H8&gt;69,VLOOKUP(H8,'Class Rank'!$A$3:$D$33,LEFT($G8)+1,FALSE),0),""),"")</f>
        <v/>
      </c>
      <c r="N8" s="97" t="str">
        <f t="shared" si="0"/>
        <v/>
      </c>
      <c r="O8" s="98" t="str">
        <f t="shared" si="1"/>
        <v/>
      </c>
      <c r="Q8" s="220" t="str">
        <f>IF(E8&lt;&gt;"",(IF(E8&lt;&gt;"",VLOOKUP(E8,General!$C$2:$D$6,2),"")),"")</f>
        <v/>
      </c>
      <c r="R8" s="221" t="str">
        <f>IF(H8&lt;&gt;"",(IF(H8&lt;&gt;"",VLOOKUP(H8,General!$C$2:$D$6,2),"")),"")</f>
        <v/>
      </c>
      <c r="U8" s="3"/>
      <c r="W8" s="3"/>
      <c r="X8" s="4"/>
      <c r="Y8" s="4"/>
      <c r="Z8" s="4"/>
      <c r="AA8" s="4"/>
    </row>
    <row r="9" spans="1:27" x14ac:dyDescent="0.25">
      <c r="A9" s="48"/>
      <c r="B9" s="145"/>
      <c r="C9" s="172"/>
      <c r="D9" s="165"/>
      <c r="E9" s="133"/>
      <c r="F9" s="155"/>
      <c r="G9" s="165"/>
      <c r="H9" s="71"/>
      <c r="I9" s="155"/>
      <c r="J9" s="67" t="str">
        <f>IF($E9&lt;&gt;"",IF($D9&lt;&gt;"",IF($E9&gt;69,VLOOKUP($E9,'Class Rank'!$A$3:$D$33,LEFT($D9)+1,FALSE),0),""),"")</f>
        <v/>
      </c>
      <c r="K9" s="68" t="str">
        <f>IF($H9&lt;&gt;"",IF($G9&lt;&gt;"",IF(H9&gt;69,VLOOKUP(H9,'Class Rank'!$A$3:$D$33,LEFT($G9)+1,FALSE),0),""),"")</f>
        <v/>
      </c>
      <c r="N9" s="67" t="str">
        <f t="shared" si="0"/>
        <v/>
      </c>
      <c r="O9" s="68" t="str">
        <f t="shared" si="1"/>
        <v/>
      </c>
      <c r="Q9" s="220" t="str">
        <f>IF(E9&lt;&gt;"",(IF(E9&lt;&gt;"",VLOOKUP(E9,General!$C$2:$D$6,2),"")),"")</f>
        <v/>
      </c>
      <c r="R9" s="221" t="str">
        <f>IF(H9&lt;&gt;"",(IF(H9&lt;&gt;"",VLOOKUP(H9,General!$C$2:$D$6,2),"")),"")</f>
        <v/>
      </c>
      <c r="T9" s="2"/>
      <c r="U9" s="2"/>
      <c r="V9" s="2"/>
      <c r="W9" s="2"/>
      <c r="X9" s="2"/>
      <c r="Y9" s="2"/>
      <c r="Z9" s="2"/>
      <c r="AA9" s="2"/>
    </row>
    <row r="10" spans="1:27" ht="13.8" thickBot="1" x14ac:dyDescent="0.3">
      <c r="A10" s="49"/>
      <c r="B10" s="147"/>
      <c r="C10" s="175"/>
      <c r="D10" s="187"/>
      <c r="E10" s="138"/>
      <c r="F10" s="158"/>
      <c r="G10" s="187"/>
      <c r="H10" s="95"/>
      <c r="I10" s="158"/>
      <c r="J10" s="99" t="str">
        <f>IF($E10&lt;&gt;"",IF($D10&lt;&gt;"",IF($E10&gt;69,VLOOKUP($E10,'Class Rank'!$A$3:$D$33,LEFT($D10)+1,FALSE),0),""),"")</f>
        <v/>
      </c>
      <c r="K10" s="100" t="str">
        <f>IF($H10&lt;&gt;"",IF($G10&lt;&gt;"",IF(H10&gt;69,VLOOKUP(H10,'Class Rank'!$A$3:$D$33,LEFT($G10)+1,FALSE),0),""),"")</f>
        <v/>
      </c>
      <c r="N10" s="99" t="str">
        <f t="shared" si="0"/>
        <v/>
      </c>
      <c r="O10" s="100" t="str">
        <f t="shared" si="1"/>
        <v/>
      </c>
      <c r="Q10" s="220" t="str">
        <f>IF(E10&lt;&gt;"",(IF(E10&lt;&gt;"",VLOOKUP(E10,General!$C$2:$D$6,2),"")),"")</f>
        <v/>
      </c>
      <c r="R10" s="221" t="str">
        <f>IF(H10&lt;&gt;"",(IF(H10&lt;&gt;"",VLOOKUP(H10,General!$C$2:$D$6,2),"")),"")</f>
        <v/>
      </c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47" t="s">
        <v>1</v>
      </c>
      <c r="B11" s="140"/>
      <c r="C11" s="170"/>
      <c r="D11" s="161"/>
      <c r="E11" s="139"/>
      <c r="F11" s="153"/>
      <c r="G11" s="161"/>
      <c r="H11" s="69"/>
      <c r="I11" s="153"/>
      <c r="J11" s="60" t="str">
        <f>IF($E11&lt;&gt;"",IF($D11&lt;&gt;"",IF($E11&gt;69,VLOOKUP($E11,'Class Rank'!$A$3:$D$33,LEFT($D11)+1,FALSE),0),""),"")</f>
        <v/>
      </c>
      <c r="K11" s="61" t="str">
        <f>IF($H11&lt;&gt;"",IF($G11&lt;&gt;"",IF(H11&gt;69,VLOOKUP(H11,'Class Rank'!$A$3:$D$33,LEFT($G11)+1,FALSE),0),""),"")</f>
        <v/>
      </c>
      <c r="N11" s="60" t="str">
        <f t="shared" si="0"/>
        <v/>
      </c>
      <c r="O11" s="61" t="str">
        <f t="shared" si="1"/>
        <v/>
      </c>
      <c r="Q11" s="220" t="str">
        <f>IF(E11&lt;&gt;"",(IF(E11&lt;&gt;"",VLOOKUP(E11,General!$C$2:$D$6,2),"")),"")</f>
        <v/>
      </c>
      <c r="R11" s="221" t="str">
        <f>IF(H11&lt;&gt;"",(IF(H11&lt;&gt;"",VLOOKUP(H11,General!$C$2:$D$6,2),"")),"")</f>
        <v/>
      </c>
      <c r="U11" s="3"/>
      <c r="W11" s="3"/>
      <c r="X11" s="4"/>
      <c r="Y11" s="4"/>
      <c r="Z11" s="4"/>
      <c r="AA11" s="4"/>
    </row>
    <row r="12" spans="1:27" x14ac:dyDescent="0.25">
      <c r="A12" s="48"/>
      <c r="B12" s="148"/>
      <c r="C12" s="173"/>
      <c r="D12" s="166"/>
      <c r="E12" s="178"/>
      <c r="F12" s="156"/>
      <c r="G12" s="166"/>
      <c r="H12" s="19"/>
      <c r="I12" s="156"/>
      <c r="J12" s="67" t="str">
        <f>IF($E12&lt;&gt;"",IF($D12&lt;&gt;"",IF($E12&gt;69,VLOOKUP($E12,'Class Rank'!$A$3:$D$33,LEFT($D12)+1,FALSE),0),""),"")</f>
        <v/>
      </c>
      <c r="K12" s="68" t="str">
        <f>IF($H12&lt;&gt;"",IF($G12&lt;&gt;"",IF(H12&gt;69,VLOOKUP(H12,'Class Rank'!$A$3:$D$33,LEFT($G12)+1,FALSE),0),""),"")</f>
        <v/>
      </c>
      <c r="N12" s="67" t="str">
        <f t="shared" si="0"/>
        <v/>
      </c>
      <c r="O12" s="68" t="str">
        <f t="shared" si="1"/>
        <v/>
      </c>
      <c r="Q12" s="220" t="str">
        <f>IF(E12&lt;&gt;"",(IF(E12&lt;&gt;"",VLOOKUP(E12,General!$C$2:$D$6,2),"")),"")</f>
        <v/>
      </c>
      <c r="R12" s="221" t="str">
        <f>IF(H12&lt;&gt;"",(IF(H12&lt;&gt;"",VLOOKUP(H12,General!$C$2:$D$6,2),"")),"")</f>
        <v/>
      </c>
      <c r="U12" s="3"/>
      <c r="W12" s="3"/>
      <c r="X12" s="4"/>
      <c r="Y12" s="4"/>
      <c r="Z12" s="4"/>
      <c r="AA12" s="4"/>
    </row>
    <row r="13" spans="1:27" ht="13.8" thickBot="1" x14ac:dyDescent="0.3">
      <c r="A13" s="49"/>
      <c r="B13" s="150"/>
      <c r="C13" s="171"/>
      <c r="D13" s="164"/>
      <c r="E13" s="107"/>
      <c r="F13" s="154"/>
      <c r="G13" s="164"/>
      <c r="H13" s="92"/>
      <c r="I13" s="154"/>
      <c r="J13" s="63" t="str">
        <f>IF($E13&lt;&gt;"",IF($D13&lt;&gt;"",IF($E13&gt;69,VLOOKUP($E13,'Class Rank'!$A$3:$D$33,LEFT($D13)+1,FALSE),0),""),"")</f>
        <v/>
      </c>
      <c r="K13" s="64" t="str">
        <f>IF($H13&lt;&gt;"",IF($G13&lt;&gt;"",IF(H13&gt;69,VLOOKUP(H13,'Class Rank'!$A$3:$D$33,LEFT($G13)+1,FALSE),0),""),"")</f>
        <v/>
      </c>
      <c r="N13" s="99" t="str">
        <f t="shared" si="0"/>
        <v/>
      </c>
      <c r="O13" s="100" t="str">
        <f t="shared" si="1"/>
        <v/>
      </c>
      <c r="Q13" s="220" t="str">
        <f>IF(E13&lt;&gt;"",(IF(E13&lt;&gt;"",VLOOKUP(E13,General!$C$2:$D$6,2),"")),"")</f>
        <v/>
      </c>
      <c r="R13" s="221" t="str">
        <f>IF(H13&lt;&gt;"",(IF(H13&lt;&gt;"",VLOOKUP(H13,General!$C$2:$D$6,2),"")),"")</f>
        <v/>
      </c>
      <c r="T13" s="2"/>
      <c r="U13" s="2"/>
      <c r="V13" s="2"/>
      <c r="W13" s="2"/>
      <c r="X13" s="2"/>
      <c r="Y13" s="2"/>
      <c r="Z13" s="2"/>
      <c r="AA13" s="2"/>
    </row>
    <row r="14" spans="1:27" x14ac:dyDescent="0.25">
      <c r="A14" s="47" t="s">
        <v>3</v>
      </c>
      <c r="B14" s="151"/>
      <c r="C14" s="174"/>
      <c r="D14" s="185"/>
      <c r="E14" s="188"/>
      <c r="F14" s="157"/>
      <c r="G14" s="185"/>
      <c r="H14" s="16"/>
      <c r="I14" s="157"/>
      <c r="J14" s="60" t="str">
        <f>IF($E14&lt;&gt;"",IF($D14&lt;&gt;"",IF($E14&gt;69,VLOOKUP($E14,'Class Rank'!$A$3:$D$33,LEFT($D14)+1,FALSE),0),""),"")</f>
        <v/>
      </c>
      <c r="K14" s="61" t="str">
        <f>IF($H14&lt;&gt;"",IF($G14&lt;&gt;"",IF(H14&gt;69,VLOOKUP(H14,'Class Rank'!$A$3:$D$33,LEFT($G14)+1,FALSE),0),""),"")</f>
        <v/>
      </c>
      <c r="N14" s="60" t="str">
        <f t="shared" si="0"/>
        <v/>
      </c>
      <c r="O14" s="61" t="str">
        <f t="shared" si="1"/>
        <v/>
      </c>
      <c r="Q14" s="220" t="str">
        <f>IF(E14&lt;&gt;"",(IF(E14&lt;&gt;"",VLOOKUP(E14,General!$C$2:$D$6,2),"")),"")</f>
        <v/>
      </c>
      <c r="R14" s="221" t="str">
        <f>IF(H14&lt;&gt;"",(IF(H14&lt;&gt;"",VLOOKUP(H14,General!$C$2:$D$6,2),"")),"")</f>
        <v/>
      </c>
      <c r="T14" s="2"/>
      <c r="U14" s="2"/>
      <c r="V14" s="2"/>
      <c r="W14" s="2"/>
      <c r="X14" s="2"/>
      <c r="Y14" s="2"/>
      <c r="Z14" s="2"/>
      <c r="AA14" s="2"/>
    </row>
    <row r="15" spans="1:27" x14ac:dyDescent="0.25">
      <c r="A15" s="48"/>
      <c r="B15" s="145"/>
      <c r="C15" s="172"/>
      <c r="D15" s="165"/>
      <c r="E15" s="133"/>
      <c r="F15" s="155"/>
      <c r="G15" s="165"/>
      <c r="H15" s="71"/>
      <c r="I15" s="155"/>
      <c r="J15" s="67" t="str">
        <f>IF($E15&lt;&gt;"",IF($D15&lt;&gt;"",IF($E15&gt;69,VLOOKUP($E15,'Class Rank'!$A$3:$D$33,LEFT($D15)+1,FALSE),0),""),"")</f>
        <v/>
      </c>
      <c r="K15" s="68" t="str">
        <f>IF($H15&lt;&gt;"",IF($G15&lt;&gt;"",IF(H15&gt;69,VLOOKUP(H15,'Class Rank'!$A$3:$D$33,LEFT($G15)+1,FALSE),0),""),"")</f>
        <v/>
      </c>
      <c r="N15" s="67" t="str">
        <f t="shared" si="0"/>
        <v/>
      </c>
      <c r="O15" s="68" t="str">
        <f t="shared" si="1"/>
        <v/>
      </c>
      <c r="Q15" s="220" t="str">
        <f>IF(E15&lt;&gt;"",(IF(E15&lt;&gt;"",VLOOKUP(E15,General!$C$2:$D$6,2),"")),"")</f>
        <v/>
      </c>
      <c r="R15" s="221" t="str">
        <f>IF(H15&lt;&gt;"",(IF(H15&lt;&gt;"",VLOOKUP(H15,General!$C$2:$D$6,2),"")),"")</f>
        <v/>
      </c>
      <c r="U15" s="3"/>
      <c r="W15" s="3"/>
      <c r="X15" s="4"/>
      <c r="Y15" s="4"/>
      <c r="Z15" s="4"/>
      <c r="AA15" s="4"/>
    </row>
    <row r="16" spans="1:27" ht="13.8" thickBot="1" x14ac:dyDescent="0.3">
      <c r="A16" s="49"/>
      <c r="B16" s="152"/>
      <c r="C16" s="175"/>
      <c r="D16" s="187"/>
      <c r="E16" s="183"/>
      <c r="F16" s="158"/>
      <c r="G16" s="187"/>
      <c r="H16" s="95"/>
      <c r="I16" s="158"/>
      <c r="J16" s="63" t="str">
        <f>IF($E16&lt;&gt;"",IF($D16&lt;&gt;"",IF($E16&gt;69,VLOOKUP($E16,'Class Rank'!$A$3:$D$33,LEFT($D16)+1,FALSE),0),""),"")</f>
        <v/>
      </c>
      <c r="K16" s="64" t="str">
        <f>IF($H16&lt;&gt;"",IF($G16&lt;&gt;"",IF(H16&gt;69,VLOOKUP(H16,'Class Rank'!$A$3:$D$33,LEFT($G16)+1,FALSE),0),""),"")</f>
        <v/>
      </c>
      <c r="N16" s="63" t="str">
        <f t="shared" si="0"/>
        <v/>
      </c>
      <c r="O16" s="64" t="str">
        <f t="shared" si="1"/>
        <v/>
      </c>
      <c r="Q16" s="222" t="str">
        <f>IF(E16&lt;&gt;"",(IF(E16&lt;&gt;"",VLOOKUP(E16,General!$C$2:$D$6,2),"")),"")</f>
        <v/>
      </c>
      <c r="R16" s="223" t="str">
        <f>IF(H16&lt;&gt;"",(IF(H16&lt;&gt;"",VLOOKUP(H16,General!$C$2:$D$6,2),"")),"")</f>
        <v/>
      </c>
      <c r="U16" s="3"/>
      <c r="W16" s="3"/>
      <c r="X16" s="4"/>
      <c r="Y16" s="4"/>
      <c r="Z16" s="4"/>
      <c r="AA16" s="4"/>
    </row>
    <row r="17" spans="1:27" x14ac:dyDescent="0.25">
      <c r="A17" s="47" t="s">
        <v>532</v>
      </c>
      <c r="B17" s="151"/>
      <c r="C17" s="174"/>
      <c r="D17" s="185"/>
      <c r="E17" s="188"/>
      <c r="F17" s="157"/>
      <c r="G17" s="185"/>
      <c r="H17" s="16"/>
      <c r="I17" s="157"/>
      <c r="J17" s="97" t="str">
        <f>IF($E17&lt;&gt;"",IF($D17&lt;&gt;"",IF($E17&gt;69,VLOOKUP($E17,'Class Rank'!$A$3:$D$33,LEFT($D17)+1,FALSE),0),""),"")</f>
        <v/>
      </c>
      <c r="K17" s="98" t="str">
        <f>IF($H17&lt;&gt;"",IF($G17&lt;&gt;"",IF(H17&gt;69,VLOOKUP(H17,'Class Rank'!$A$3:$D$33,LEFT($G17)+1,FALSE),0),""),"")</f>
        <v/>
      </c>
      <c r="N17" s="60" t="str">
        <f>IF(LEFT(F17)&lt;&gt;"*",IF($E17&lt;&gt;"",IF($D17&lt;&gt;"",IF($E17&gt;69,0.5,0),""),""),0)</f>
        <v/>
      </c>
      <c r="O17" s="61" t="str">
        <f>IF(LEFT(I17)&lt;&gt;"*",IF($H17&lt;&gt;"",IF($G17&lt;&gt;"",IF($H17&gt;69,0.5,0),""),""),0)</f>
        <v/>
      </c>
      <c r="R17" s="1">
        <f>SUM(Q5:R16)</f>
        <v>0</v>
      </c>
      <c r="S17" s="1">
        <f>SUM(Q17:R17)</f>
        <v>0</v>
      </c>
      <c r="T17" s="1" t="s">
        <v>534</v>
      </c>
      <c r="U17" s="2"/>
      <c r="V17" s="2"/>
      <c r="W17" s="2"/>
      <c r="X17" s="2"/>
      <c r="Y17" s="2"/>
      <c r="Z17" s="2"/>
      <c r="AA17" s="2"/>
    </row>
    <row r="18" spans="1:27" x14ac:dyDescent="0.25">
      <c r="A18" s="48"/>
      <c r="B18" s="145"/>
      <c r="C18" s="172"/>
      <c r="D18" s="165"/>
      <c r="E18" s="133"/>
      <c r="F18" s="155"/>
      <c r="G18" s="165"/>
      <c r="H18" s="71"/>
      <c r="I18" s="155"/>
      <c r="J18" s="67" t="str">
        <f>IF($E18&lt;&gt;"",IF($D18&lt;&gt;"",IF($E18&gt;69,VLOOKUP($E18,'Class Rank'!$A$3:$D$33,LEFT($D18)+1,FALSE),0),""),"")</f>
        <v/>
      </c>
      <c r="K18" s="68" t="str">
        <f>IF($H18&lt;&gt;"",IF($G18&lt;&gt;"",IF(H18&gt;69,VLOOKUP(H18,'Class Rank'!$A$3:$D$33,LEFT($G18)+1,FALSE),0),""),"")</f>
        <v/>
      </c>
      <c r="N18" s="67" t="str">
        <f>IF(LEFT(F18)&lt;&gt;"*",IF($E18&lt;&gt;"",IF($D18&lt;&gt;"",IF($E18&gt;69,0.5,0),""),""),0)</f>
        <v/>
      </c>
      <c r="O18" s="68" t="str">
        <f>IF(LEFT(I18)&lt;&gt;"*",IF($H18&lt;&gt;"",IF($G18&lt;&gt;"",IF($H18&gt;69,0.5,0),""),""),0)</f>
        <v/>
      </c>
      <c r="R18" s="1">
        <f>SUM(T4:U4)</f>
        <v>0</v>
      </c>
      <c r="S18" s="1">
        <f>SUM(Q18:R18)</f>
        <v>0</v>
      </c>
      <c r="T18" s="1" t="s">
        <v>4</v>
      </c>
      <c r="U18" s="3"/>
      <c r="W18" s="3"/>
      <c r="X18" s="4"/>
      <c r="Y18" s="4"/>
      <c r="Z18" s="4"/>
      <c r="AA18" s="4"/>
    </row>
    <row r="19" spans="1:27" ht="13.8" thickBot="1" x14ac:dyDescent="0.3">
      <c r="A19" s="49"/>
      <c r="B19" s="152"/>
      <c r="C19" s="175"/>
      <c r="D19" s="187"/>
      <c r="E19" s="183"/>
      <c r="F19" s="158"/>
      <c r="G19" s="187"/>
      <c r="H19" s="95"/>
      <c r="I19" s="158"/>
      <c r="J19" s="99" t="str">
        <f>IF($E19&lt;&gt;"",IF($D19&lt;&gt;"",IF($E19&gt;69,VLOOKUP($E19,'Class Rank'!$A$3:$D$33,LEFT($D19)+1,FALSE),0),""),"")</f>
        <v/>
      </c>
      <c r="K19" s="100" t="str">
        <f>IF($H19&lt;&gt;"",IF($G19&lt;&gt;"",IF(H19&gt;69,VLOOKUP(H19,'Class Rank'!$A$3:$D$33,LEFT($G19)+1,FALSE),0),""),"")</f>
        <v/>
      </c>
      <c r="N19" s="63" t="str">
        <f>IF(LEFT(F19)&lt;&gt;"*",IF($E19&lt;&gt;"",IF($D19&lt;&gt;"",IF($E19&gt;69,0.5,0),""),""),0)</f>
        <v/>
      </c>
      <c r="O19" s="64" t="str">
        <f>IF(LEFT(I19)&lt;&gt;"*",IF($H19&lt;&gt;"",IF($G19&lt;&gt;"",IF($H19&gt;69,0.5,0),""),""),0)</f>
        <v/>
      </c>
      <c r="S19" s="1" t="str">
        <f>IF(S18&gt;0,S17/S18,"")</f>
        <v/>
      </c>
      <c r="T19" s="1" t="s">
        <v>541</v>
      </c>
      <c r="U19" s="3"/>
      <c r="W19" s="3"/>
      <c r="X19" s="4"/>
      <c r="Y19" s="4"/>
      <c r="Z19" s="4"/>
      <c r="AA19" s="4"/>
    </row>
    <row r="20" spans="1:27" x14ac:dyDescent="0.25">
      <c r="A20" s="47" t="s">
        <v>13</v>
      </c>
      <c r="B20" s="140"/>
      <c r="C20" s="170"/>
      <c r="D20" s="161"/>
      <c r="E20" s="139"/>
      <c r="F20" s="153"/>
      <c r="G20" s="161"/>
      <c r="H20" s="69"/>
      <c r="I20" s="153"/>
      <c r="J20" s="60" t="str">
        <f>IF($E20&lt;&gt;"",IF($D20&lt;&gt;"",IF($E20&gt;69,VLOOKUP($E20,'Class Rank'!$A$3:$D$33,LEFT($D20)+1,FALSE),0),""),"")</f>
        <v/>
      </c>
      <c r="K20" s="61" t="str">
        <f>IF($H20&lt;&gt;"",IF($G20&lt;&gt;"",IF(H20&gt;69,VLOOKUP(H20,'Class Rank'!$A$3:$D$33,LEFT($G20)+1,FALSE),0),""),"")</f>
        <v/>
      </c>
      <c r="N20" s="60" t="str">
        <f t="shared" si="0"/>
        <v/>
      </c>
      <c r="O20" s="61" t="str">
        <f t="shared" si="1"/>
        <v/>
      </c>
      <c r="Q20" s="1" t="s">
        <v>549</v>
      </c>
      <c r="T20" s="2"/>
      <c r="U20" s="2"/>
      <c r="V20" s="2"/>
      <c r="W20" s="2"/>
      <c r="X20" s="2"/>
      <c r="Y20" s="2"/>
      <c r="Z20" s="2"/>
      <c r="AA20" s="2"/>
    </row>
    <row r="21" spans="1:27" x14ac:dyDescent="0.25">
      <c r="A21" s="48"/>
      <c r="B21" s="142"/>
      <c r="C21" s="173"/>
      <c r="D21" s="166"/>
      <c r="E21" s="177"/>
      <c r="F21" s="156"/>
      <c r="G21" s="166"/>
      <c r="H21" s="17"/>
      <c r="I21" s="156"/>
      <c r="J21" s="67" t="str">
        <f>IF($E21&lt;&gt;"",IF($D21&lt;&gt;"",IF($E21&gt;69,VLOOKUP($E21,'Class Rank'!$A$3:$D$33,LEFT($D21)+1,FALSE),0),""),"")</f>
        <v/>
      </c>
      <c r="K21" s="68" t="str">
        <f>IF($H21&lt;&gt;"",IF($G21&lt;&gt;"",IF(H21&gt;69,VLOOKUP(H21,'Class Rank'!$A$3:$D$33,LEFT($G21)+1,FALSE),0),""),"")</f>
        <v/>
      </c>
      <c r="N21" s="67" t="str">
        <f t="shared" si="0"/>
        <v/>
      </c>
      <c r="O21" s="68" t="str">
        <f t="shared" si="1"/>
        <v/>
      </c>
      <c r="Q21" s="1">
        <f>IF(E26&lt;&gt;"",E26,0)</f>
        <v>0</v>
      </c>
      <c r="T21" s="2"/>
      <c r="U21" s="2"/>
      <c r="V21" s="2"/>
      <c r="W21" s="2"/>
      <c r="X21" s="2"/>
      <c r="Y21" s="2"/>
      <c r="Z21" s="2"/>
      <c r="AA21" s="2"/>
    </row>
    <row r="22" spans="1:27" x14ac:dyDescent="0.25">
      <c r="A22" s="48"/>
      <c r="B22" s="145"/>
      <c r="C22" s="172"/>
      <c r="D22" s="165"/>
      <c r="E22" s="133"/>
      <c r="F22" s="155"/>
      <c r="G22" s="165"/>
      <c r="H22" s="71"/>
      <c r="I22" s="155"/>
      <c r="J22" s="67" t="str">
        <f>IF($E22&lt;&gt;"",IF($D22&lt;&gt;"",IF($E22&gt;69,VLOOKUP($E22,'Class Rank'!$A$3:$D$33,LEFT($D22)+1,FALSE),0),""),"")</f>
        <v/>
      </c>
      <c r="K22" s="68" t="str">
        <f>IF($H22&lt;&gt;"",IF($G22&lt;&gt;"",IF(H22&gt;69,VLOOKUP(H22,'Class Rank'!$A$3:$D$33,LEFT($G22)+1,FALSE),0),""),"")</f>
        <v/>
      </c>
      <c r="N22" s="67" t="str">
        <f t="shared" si="0"/>
        <v/>
      </c>
      <c r="O22" s="68" t="str">
        <f t="shared" si="1"/>
        <v/>
      </c>
      <c r="Q22" s="1">
        <f>IF(H26&lt;&gt;"",H26,0)</f>
        <v>0</v>
      </c>
      <c r="U22" s="3"/>
      <c r="W22" s="3"/>
      <c r="X22" s="4"/>
      <c r="Y22" s="4"/>
      <c r="Z22" s="4"/>
      <c r="AA22" s="4"/>
    </row>
    <row r="23" spans="1:27" x14ac:dyDescent="0.25">
      <c r="A23" s="48"/>
      <c r="B23" s="142"/>
      <c r="C23" s="173"/>
      <c r="D23" s="166"/>
      <c r="E23" s="177"/>
      <c r="F23" s="156"/>
      <c r="G23" s="166"/>
      <c r="H23" s="17"/>
      <c r="I23" s="156"/>
      <c r="J23" s="67" t="str">
        <f>IF($E23&lt;&gt;"",IF($D23&lt;&gt;"",IF($E23&gt;69,VLOOKUP($E23,'Class Rank'!$A$3:$D$33,LEFT($D23)+1,FALSE),0),""),"")</f>
        <v/>
      </c>
      <c r="K23" s="68" t="str">
        <f>IF($H23&lt;&gt;"",IF($G23&lt;&gt;"",IF(H23&gt;69,VLOOKUP(H23,'Class Rank'!$A$3:$D$33,LEFT($G23)+1,FALSE),0),""),"")</f>
        <v/>
      </c>
      <c r="N23" s="67" t="str">
        <f t="shared" si="0"/>
        <v/>
      </c>
      <c r="O23" s="68" t="str">
        <f t="shared" si="1"/>
        <v/>
      </c>
      <c r="Q23" s="1" t="s">
        <v>541</v>
      </c>
      <c r="U23" s="3"/>
      <c r="W23" s="3"/>
      <c r="X23" s="4"/>
      <c r="Y23" s="4"/>
      <c r="Z23" s="4"/>
      <c r="AA23" s="4"/>
    </row>
    <row r="24" spans="1:27" x14ac:dyDescent="0.25">
      <c r="A24" s="48"/>
      <c r="B24" s="145"/>
      <c r="C24" s="172"/>
      <c r="D24" s="165"/>
      <c r="E24" s="133"/>
      <c r="F24" s="155"/>
      <c r="G24" s="165"/>
      <c r="H24" s="71"/>
      <c r="I24" s="155"/>
      <c r="J24" s="67" t="str">
        <f>IF($E24&lt;&gt;"",IF($D24&lt;&gt;"",IF($E24&gt;69,VLOOKUP($E24,'Class Rank'!$A$3:$D$33,LEFT($D24)+1,FALSE),0),""),"")</f>
        <v/>
      </c>
      <c r="K24" s="68" t="str">
        <f>IF($H24&lt;&gt;"",IF($G24&lt;&gt;"",IF(H24&gt;69,VLOOKUP(H24,'Class Rank'!$A$3:$D$33,LEFT($G24)+1,FALSE),0),""),"")</f>
        <v/>
      </c>
      <c r="N24" s="67" t="str">
        <f t="shared" si="0"/>
        <v/>
      </c>
      <c r="O24" s="68" t="str">
        <f t="shared" si="1"/>
        <v/>
      </c>
      <c r="P24" s="1">
        <v>0</v>
      </c>
      <c r="Q24" s="1">
        <v>0</v>
      </c>
      <c r="R24" s="1" t="s">
        <v>546</v>
      </c>
    </row>
    <row r="25" spans="1:27" ht="13.8" thickBot="1" x14ac:dyDescent="0.3">
      <c r="A25" s="49"/>
      <c r="B25" s="147"/>
      <c r="C25" s="175"/>
      <c r="D25" s="187"/>
      <c r="E25" s="134"/>
      <c r="F25" s="158"/>
      <c r="G25" s="187"/>
      <c r="H25" s="18"/>
      <c r="I25" s="158"/>
      <c r="J25" s="63" t="str">
        <f>IF($E25&lt;&gt;"",IF($D25&lt;&gt;"",IF($E25&gt;69,VLOOKUP($E25,'Class Rank'!$A$3:$D$33,LEFT($D25)+1,FALSE),0),""),"")</f>
        <v/>
      </c>
      <c r="K25" s="64" t="str">
        <f>IF($H25&lt;&gt;"",IF($G25&lt;&gt;"",IF(H25&gt;69,VLOOKUP(H25,'Class Rank'!$A$3:$D$33,LEFT($G25)+1,FALSE),0),""),"")</f>
        <v/>
      </c>
      <c r="N25" s="63" t="str">
        <f t="shared" si="0"/>
        <v/>
      </c>
      <c r="O25" s="64" t="str">
        <f t="shared" si="1"/>
        <v/>
      </c>
      <c r="P25" s="1">
        <f>SUM(E5:E25)+SUM(H5:H25)</f>
        <v>0</v>
      </c>
      <c r="Q25" s="1">
        <f>SUM(Q21:Q22)</f>
        <v>0</v>
      </c>
      <c r="R25" s="1" t="s">
        <v>542</v>
      </c>
    </row>
    <row r="26" spans="1:27" ht="27" thickBot="1" x14ac:dyDescent="0.3">
      <c r="A26" s="232" t="s">
        <v>552</v>
      </c>
      <c r="B26" s="229" t="s">
        <v>203</v>
      </c>
      <c r="C26" s="233" t="s">
        <v>553</v>
      </c>
      <c r="D26" s="50"/>
      <c r="E26" s="52" t="str">
        <f>IF(COUNTA(E5:E25)&lt;&gt;0,COUNTA(E5:E25),"")</f>
        <v/>
      </c>
      <c r="F26" s="50"/>
      <c r="G26" s="50"/>
      <c r="H26" s="51" t="str">
        <f>IF(COUNTA(H5:H25)&lt;&gt;0,COUNTA(H5:H25),"")</f>
        <v/>
      </c>
      <c r="I26" s="214" t="s">
        <v>5</v>
      </c>
      <c r="J26" s="217" t="str">
        <f>IF(E26&lt;&gt;"",SUM(J5:J25)/$E26,"")</f>
        <v/>
      </c>
      <c r="K26" s="218" t="str">
        <f>IF(H26&lt;&gt;"",SUM(K5:K25)/$H26,"")</f>
        <v/>
      </c>
      <c r="L26" s="14"/>
      <c r="M26" s="59" t="s">
        <v>35</v>
      </c>
      <c r="N26" s="97">
        <f>SUM(N5:N25)</f>
        <v>0</v>
      </c>
      <c r="O26" s="98">
        <f>SUM(O5:O25)</f>
        <v>0</v>
      </c>
      <c r="P26" s="1">
        <f>SUM(P24:P25)</f>
        <v>0</v>
      </c>
      <c r="Q26" s="1">
        <f>SUM(Q24:Q25)</f>
        <v>0</v>
      </c>
    </row>
    <row r="27" spans="1:27" ht="27" thickBot="1" x14ac:dyDescent="0.3">
      <c r="I27" s="215" t="s">
        <v>531</v>
      </c>
      <c r="J27" s="225" t="str">
        <f>IF($E26&lt;&gt;"",SUM($E5:$E25)/$E26,"")</f>
        <v/>
      </c>
      <c r="K27" s="227" t="str">
        <f>IF($H26&lt;&gt;"",SUM($H5:$H25)/$H26,"")</f>
        <v/>
      </c>
      <c r="L27" s="11"/>
      <c r="M27" s="62" t="s">
        <v>36</v>
      </c>
      <c r="N27" s="63">
        <f>N26+Intermediate!O27</f>
        <v>0</v>
      </c>
      <c r="O27" s="64">
        <f>N27+O26</f>
        <v>0</v>
      </c>
      <c r="Q27" s="1" t="s">
        <v>547</v>
      </c>
    </row>
    <row r="28" spans="1:27" ht="13.8" thickBot="1" x14ac:dyDescent="0.3">
      <c r="I28" s="245" t="s">
        <v>6</v>
      </c>
      <c r="J28" s="246"/>
      <c r="K28" s="234" t="str">
        <f>IF(Q30&gt;0,$P30/Q30,"")</f>
        <v/>
      </c>
      <c r="R28" s="1" t="s">
        <v>546</v>
      </c>
    </row>
    <row r="29" spans="1:27" ht="13.8" thickBot="1" x14ac:dyDescent="0.3">
      <c r="I29" s="245" t="s">
        <v>530</v>
      </c>
      <c r="J29" s="246"/>
      <c r="K29" s="216" t="str">
        <f>IF(Q26&gt;0,$P26/Q26,"")</f>
        <v/>
      </c>
      <c r="P29" s="1">
        <f>SUM(J5:K25)</f>
        <v>0</v>
      </c>
      <c r="R29" s="1" t="s">
        <v>542</v>
      </c>
    </row>
    <row r="30" spans="1:27" ht="13.8" thickBot="1" x14ac:dyDescent="0.3">
      <c r="A30" s="73"/>
      <c r="B30" s="9"/>
      <c r="E30" s="5"/>
      <c r="F30" s="73"/>
      <c r="G30" s="73"/>
      <c r="H30" s="5"/>
      <c r="I30" s="245" t="s">
        <v>149</v>
      </c>
      <c r="J30" s="246"/>
      <c r="K30" s="226" t="str">
        <f>IF(S19&gt;0,S19,"")</f>
        <v/>
      </c>
      <c r="L30" s="74"/>
      <c r="M30" s="5"/>
      <c r="N30" s="3"/>
      <c r="O30" s="3"/>
      <c r="P30" s="3">
        <f>SUM(P28:P29)</f>
        <v>0</v>
      </c>
      <c r="Q30" s="3">
        <f>Q26</f>
        <v>0</v>
      </c>
    </row>
    <row r="31" spans="1:27" x14ac:dyDescent="0.25">
      <c r="N31" s="3"/>
    </row>
    <row r="32" spans="1:27" x14ac:dyDescent="0.25">
      <c r="A32" s="3"/>
      <c r="B32" s="13"/>
      <c r="E32" s="3"/>
      <c r="F32" s="5"/>
      <c r="G32" s="5"/>
      <c r="I32" s="3"/>
      <c r="J32" s="3"/>
      <c r="L32" s="21"/>
      <c r="M32" s="3"/>
      <c r="N32" s="12"/>
      <c r="Q32" s="3"/>
    </row>
    <row r="33" spans="1:18" x14ac:dyDescent="0.25">
      <c r="A33" s="3"/>
      <c r="B33" s="11"/>
      <c r="E33" s="3"/>
      <c r="F33" s="5"/>
      <c r="G33" s="5"/>
      <c r="H33" s="3"/>
      <c r="I33" s="3"/>
      <c r="K33" s="3"/>
      <c r="L33" s="21"/>
      <c r="M33" s="2"/>
    </row>
    <row r="34" spans="1:18" x14ac:dyDescent="0.25">
      <c r="A34" s="5"/>
      <c r="E34" s="2"/>
      <c r="F34" s="5"/>
      <c r="G34" s="5"/>
      <c r="H34" s="2"/>
      <c r="I34" s="2"/>
      <c r="J34" s="2"/>
      <c r="K34" s="2"/>
      <c r="L34" s="21"/>
      <c r="M34" s="2"/>
      <c r="R34" s="12"/>
    </row>
    <row r="35" spans="1:18" x14ac:dyDescent="0.25">
      <c r="A35" s="5"/>
      <c r="D35" s="3"/>
      <c r="F35" s="5"/>
      <c r="G35" s="5"/>
      <c r="H35" s="5"/>
      <c r="I35" s="12"/>
      <c r="J35" s="2"/>
      <c r="K35" s="2"/>
      <c r="L35" s="2"/>
      <c r="M35" s="2"/>
    </row>
    <row r="36" spans="1:18" x14ac:dyDescent="0.25">
      <c r="A36" s="5"/>
      <c r="D36" s="2"/>
      <c r="E36" s="2"/>
      <c r="F36" s="5"/>
      <c r="G36" s="5"/>
      <c r="H36" s="2"/>
      <c r="I36" s="2"/>
      <c r="J36" s="5"/>
      <c r="K36" s="2"/>
      <c r="L36" s="2"/>
      <c r="M36" s="2"/>
    </row>
    <row r="37" spans="1:18" x14ac:dyDescent="0.25">
      <c r="A37" s="5"/>
      <c r="E37" s="2"/>
      <c r="F37" s="5"/>
      <c r="G37" s="5"/>
      <c r="H37" s="2"/>
      <c r="I37" s="2"/>
      <c r="J37" s="2"/>
      <c r="K37" s="2"/>
      <c r="L37" s="2"/>
      <c r="M37" s="2"/>
    </row>
    <row r="38" spans="1:18" x14ac:dyDescent="0.25">
      <c r="A38" s="5"/>
      <c r="E38" s="2"/>
      <c r="F38" s="5"/>
      <c r="G38" s="5"/>
      <c r="H38" s="2"/>
      <c r="I38" s="2"/>
      <c r="J38" s="2"/>
      <c r="K38" s="2"/>
      <c r="L38" s="2"/>
      <c r="M38" s="2"/>
    </row>
    <row r="39" spans="1:18" x14ac:dyDescent="0.25">
      <c r="A39" s="5"/>
      <c r="E39" s="2"/>
      <c r="F39" s="5"/>
      <c r="G39" s="5"/>
      <c r="H39" s="2"/>
      <c r="I39" s="2"/>
      <c r="J39" s="2"/>
      <c r="K39" s="2"/>
      <c r="L39" s="2"/>
      <c r="M39" s="2"/>
    </row>
    <row r="40" spans="1:18" x14ac:dyDescent="0.25">
      <c r="A40" s="5"/>
      <c r="E40" s="2"/>
      <c r="F40" s="5"/>
      <c r="G40" s="5"/>
      <c r="H40" s="2"/>
      <c r="I40" s="2"/>
      <c r="J40" s="2"/>
      <c r="K40" s="2"/>
      <c r="L40" s="2"/>
      <c r="M40" s="2"/>
      <c r="Q40" s="3"/>
    </row>
    <row r="41" spans="1:18" x14ac:dyDescent="0.25">
      <c r="A41" s="5"/>
      <c r="E41" s="2"/>
      <c r="F41" s="5"/>
      <c r="G41" s="5"/>
      <c r="H41" s="2"/>
      <c r="I41" s="2"/>
      <c r="J41" s="2"/>
      <c r="K41" s="2"/>
      <c r="L41" s="2"/>
      <c r="M41" s="5"/>
      <c r="N41" s="2"/>
      <c r="O41" s="2"/>
      <c r="P41" s="2"/>
      <c r="Q41" s="2"/>
    </row>
    <row r="42" spans="1:18" x14ac:dyDescent="0.25">
      <c r="D42" s="7"/>
      <c r="E42" s="3"/>
      <c r="H42" s="7"/>
      <c r="I42" s="7"/>
      <c r="J42" s="5"/>
      <c r="K42" s="7"/>
      <c r="L42" s="7"/>
      <c r="M42" s="7"/>
    </row>
    <row r="43" spans="1:18" x14ac:dyDescent="0.25">
      <c r="E43" s="2"/>
      <c r="H43" s="2"/>
      <c r="I43" s="2"/>
      <c r="J43" s="2"/>
      <c r="K43" s="2"/>
      <c r="L43" s="2"/>
      <c r="M43" s="2"/>
    </row>
    <row r="44" spans="1:18" x14ac:dyDescent="0.25">
      <c r="E44" s="2"/>
      <c r="H44" s="2"/>
      <c r="I44" s="2"/>
      <c r="J44" s="2"/>
      <c r="K44" s="2"/>
      <c r="L44" s="2"/>
      <c r="M44" s="2"/>
    </row>
    <row r="45" spans="1:18" x14ac:dyDescent="0.25">
      <c r="E45" s="5"/>
      <c r="H45" s="5"/>
      <c r="I45" s="2"/>
      <c r="J45" s="2"/>
      <c r="K45" s="2"/>
      <c r="L45" s="2"/>
      <c r="M45" s="2"/>
    </row>
    <row r="46" spans="1:18" x14ac:dyDescent="0.25">
      <c r="E46" s="2"/>
      <c r="F46" s="2"/>
      <c r="G46" s="2"/>
      <c r="H46" s="2"/>
      <c r="I46" s="2"/>
      <c r="J46" s="2"/>
      <c r="K46" s="2"/>
      <c r="L46" s="2"/>
      <c r="M46" s="2"/>
    </row>
    <row r="47" spans="1:18" x14ac:dyDescent="0.25">
      <c r="E47" s="2"/>
      <c r="F47" s="2"/>
      <c r="G47" s="2"/>
      <c r="H47" s="2"/>
      <c r="I47" s="2"/>
      <c r="J47" s="2"/>
      <c r="K47" s="2"/>
      <c r="L47" s="2"/>
      <c r="M47" s="2"/>
    </row>
    <row r="48" spans="1:18" x14ac:dyDescent="0.25">
      <c r="E48" s="2"/>
      <c r="F48" s="2"/>
      <c r="G48" s="2"/>
      <c r="H48" s="2"/>
      <c r="I48" s="2"/>
      <c r="J48" s="2"/>
      <c r="K48" s="2"/>
      <c r="L48" s="2"/>
      <c r="M48" s="2"/>
    </row>
    <row r="49" spans="4:17" x14ac:dyDescent="0.25">
      <c r="E49" s="2"/>
      <c r="F49" s="2"/>
      <c r="G49" s="2"/>
      <c r="H49" s="2"/>
      <c r="I49" s="2"/>
      <c r="J49" s="2"/>
      <c r="K49" s="2"/>
      <c r="L49" s="2"/>
      <c r="M49" s="2"/>
    </row>
    <row r="50" spans="4:17" x14ac:dyDescent="0.25">
      <c r="E50" s="2"/>
      <c r="F50" s="2"/>
      <c r="G50" s="2"/>
      <c r="H50" s="2"/>
      <c r="I50" s="2"/>
      <c r="J50" s="2"/>
      <c r="K50" s="2"/>
      <c r="L50" s="2"/>
      <c r="M50" s="2"/>
    </row>
    <row r="51" spans="4:17" x14ac:dyDescent="0.25">
      <c r="E51" s="2"/>
      <c r="F51" s="2"/>
      <c r="G51" s="2"/>
      <c r="H51" s="2"/>
      <c r="I51" s="2"/>
      <c r="J51" s="2"/>
      <c r="K51" s="2"/>
      <c r="L51" s="2"/>
      <c r="M51" s="2"/>
      <c r="Q51" s="3"/>
    </row>
    <row r="52" spans="4:17" x14ac:dyDescent="0.25">
      <c r="E52" s="5"/>
      <c r="F52" s="5"/>
      <c r="G52" s="5"/>
      <c r="H52" s="5"/>
      <c r="I52" s="5"/>
      <c r="J52" s="5"/>
      <c r="K52" s="5"/>
      <c r="L52" s="5"/>
      <c r="M52" s="5"/>
      <c r="N52" s="2"/>
      <c r="O52" s="2"/>
      <c r="P52" s="2"/>
      <c r="Q52" s="2"/>
    </row>
    <row r="53" spans="4:17" x14ac:dyDescent="0.25">
      <c r="D53" s="7"/>
      <c r="E53" s="7"/>
      <c r="F53" s="7"/>
      <c r="G53" s="7"/>
      <c r="H53" s="7"/>
      <c r="I53" s="7"/>
      <c r="J53" s="5"/>
      <c r="K53" s="7"/>
      <c r="L53" s="7"/>
      <c r="M53" s="7"/>
    </row>
    <row r="54" spans="4:17" x14ac:dyDescent="0.25">
      <c r="E54" s="2"/>
      <c r="F54" s="2"/>
      <c r="G54" s="2"/>
      <c r="H54" s="2"/>
      <c r="I54" s="2"/>
      <c r="J54" s="2"/>
      <c r="K54" s="2"/>
      <c r="L54" s="2"/>
      <c r="M54" s="2"/>
    </row>
    <row r="55" spans="4:17" x14ac:dyDescent="0.25">
      <c r="E55" s="2"/>
      <c r="F55" s="2"/>
      <c r="G55" s="2"/>
      <c r="H55" s="2"/>
      <c r="I55" s="2"/>
      <c r="J55" s="2"/>
      <c r="K55" s="2"/>
      <c r="L55" s="2"/>
      <c r="M55" s="2"/>
    </row>
    <row r="56" spans="4:17" x14ac:dyDescent="0.25">
      <c r="E56" s="2"/>
      <c r="F56" s="2"/>
      <c r="G56" s="2"/>
      <c r="H56" s="2"/>
      <c r="I56" s="2"/>
      <c r="J56" s="2"/>
      <c r="K56" s="2"/>
      <c r="L56" s="2"/>
      <c r="M56" s="2"/>
    </row>
    <row r="57" spans="4:17" x14ac:dyDescent="0.25">
      <c r="E57" s="2"/>
      <c r="F57" s="2"/>
      <c r="G57" s="2"/>
      <c r="H57" s="2"/>
      <c r="I57" s="2"/>
      <c r="J57" s="2"/>
      <c r="K57" s="2"/>
      <c r="L57" s="2"/>
      <c r="M57" s="2"/>
    </row>
    <row r="58" spans="4:17" x14ac:dyDescent="0.25">
      <c r="E58" s="2"/>
      <c r="F58" s="2"/>
      <c r="G58" s="2"/>
      <c r="H58" s="2"/>
      <c r="I58" s="2"/>
      <c r="J58" s="2"/>
      <c r="K58" s="2"/>
      <c r="L58" s="2"/>
      <c r="M58" s="2"/>
    </row>
    <row r="59" spans="4:17" x14ac:dyDescent="0.25">
      <c r="E59" s="2"/>
      <c r="F59" s="2"/>
      <c r="G59" s="2"/>
      <c r="H59" s="2"/>
      <c r="I59" s="2"/>
      <c r="J59" s="2"/>
      <c r="K59" s="2"/>
      <c r="L59" s="2"/>
      <c r="M59" s="2"/>
    </row>
    <row r="60" spans="4:17" x14ac:dyDescent="0.25">
      <c r="E60" s="2"/>
      <c r="F60" s="2"/>
      <c r="G60" s="2"/>
      <c r="H60" s="2"/>
      <c r="I60" s="2"/>
      <c r="J60" s="2"/>
      <c r="K60" s="2"/>
      <c r="L60" s="2"/>
      <c r="M60" s="2"/>
    </row>
    <row r="62" spans="4:17" x14ac:dyDescent="0.25">
      <c r="Q62" s="3"/>
    </row>
  </sheetData>
  <mergeCells count="9">
    <mergeCell ref="I28:J28"/>
    <mergeCell ref="I29:J29"/>
    <mergeCell ref="I30:J30"/>
    <mergeCell ref="A2:O2"/>
    <mergeCell ref="B3:C3"/>
    <mergeCell ref="N3:O3"/>
    <mergeCell ref="D3:F3"/>
    <mergeCell ref="G3:I3"/>
    <mergeCell ref="J3:K3"/>
  </mergeCells>
  <phoneticPr fontId="0" type="noConversion"/>
  <dataValidations count="10">
    <dataValidation type="whole" allowBlank="1" showInputMessage="1" showErrorMessage="1" sqref="H5:H25 E5:E25">
      <formula1>0</formula1>
      <formula2>100</formula2>
    </dataValidation>
    <dataValidation type="list" showInputMessage="1" showErrorMessage="1" sqref="B5:B6">
      <formula1>English</formula1>
    </dataValidation>
    <dataValidation type="list" allowBlank="1" showInputMessage="1" showErrorMessage="1" sqref="B8:B9">
      <formula1>Mathematics</formula1>
    </dataValidation>
    <dataValidation type="list" allowBlank="1" showInputMessage="1" showErrorMessage="1" sqref="B11:B12">
      <formula1>Science</formula1>
    </dataValidation>
    <dataValidation type="list" allowBlank="1" showInputMessage="1" showErrorMessage="1" sqref="B14:B15">
      <formula1>Social_Studies</formula1>
    </dataValidation>
    <dataValidation type="list" allowBlank="1" showInputMessage="1" showErrorMessage="1" sqref="B20:B24">
      <formula1>Electives</formula1>
    </dataValidation>
    <dataValidation type="list" allowBlank="1" showInputMessage="1" showErrorMessage="1" sqref="C5:C25">
      <formula1>Code</formula1>
    </dataValidation>
    <dataValidation type="list" allowBlank="1" showInputMessage="1" showErrorMessage="1" sqref="G5:G25 D5:D25">
      <formula1>Level</formula1>
    </dataValidation>
    <dataValidation type="list" operator="equal" allowBlank="1" showInputMessage="1" showErrorMessage="1" sqref="I5:I25 F5:F25">
      <formula1>Credit_Denied</formula1>
    </dataValidation>
    <dataValidation type="list" allowBlank="1" showInputMessage="1" showErrorMessage="1" sqref="B17:B18">
      <formula1>Language</formula1>
    </dataValidation>
  </dataValidations>
  <pageMargins left="0.75" right="0.75" top="1" bottom="1" header="0.5" footer="0.5"/>
  <pageSetup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A66"/>
  <sheetViews>
    <sheetView tabSelected="1" workbookViewId="0">
      <selection activeCell="B6" sqref="B6"/>
    </sheetView>
  </sheetViews>
  <sheetFormatPr defaultRowHeight="13.2" x14ac:dyDescent="0.25"/>
  <cols>
    <col min="1" max="1" width="14.109375" bestFit="1" customWidth="1"/>
    <col min="2" max="2" width="25.6640625" customWidth="1"/>
    <col min="3" max="3" width="8" customWidth="1"/>
    <col min="4" max="4" width="6.44140625" customWidth="1"/>
    <col min="5" max="5" width="6.33203125" customWidth="1"/>
    <col min="6" max="7" width="8.109375" customWidth="1"/>
    <col min="8" max="8" width="6.33203125" bestFit="1" customWidth="1"/>
    <col min="9" max="9" width="10.6640625" customWidth="1"/>
    <col min="10" max="11" width="7.6640625" customWidth="1"/>
    <col min="12" max="12" width="2.6640625" customWidth="1"/>
    <col min="13" max="13" width="9.88671875" customWidth="1"/>
    <col min="14" max="14" width="6.33203125" bestFit="1" customWidth="1"/>
    <col min="15" max="15" width="6.88671875" bestFit="1" customWidth="1"/>
    <col min="16" max="21" width="9.109375" hidden="1" customWidth="1"/>
    <col min="22" max="23" width="0" hidden="1" customWidth="1"/>
  </cols>
  <sheetData>
    <row r="1" spans="1:27" ht="13.8" thickBot="1" x14ac:dyDescent="0.3"/>
    <row r="2" spans="1:27" ht="30.75" customHeight="1" thickBot="1" x14ac:dyDescent="0.3">
      <c r="A2" s="235" t="s">
        <v>550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  <c r="S2" s="1"/>
    </row>
    <row r="3" spans="1:27" s="1" customFormat="1" ht="26.25" customHeight="1" thickBot="1" x14ac:dyDescent="0.3">
      <c r="A3" s="231" t="s">
        <v>43</v>
      </c>
      <c r="B3" s="247" t="s">
        <v>0</v>
      </c>
      <c r="C3" s="248"/>
      <c r="D3" s="249" t="s">
        <v>49</v>
      </c>
      <c r="E3" s="251"/>
      <c r="F3" s="250"/>
      <c r="G3" s="249" t="s">
        <v>50</v>
      </c>
      <c r="H3" s="251"/>
      <c r="I3" s="250"/>
      <c r="J3" s="251" t="s">
        <v>7</v>
      </c>
      <c r="K3" s="250"/>
      <c r="L3" s="15"/>
      <c r="M3" s="15"/>
      <c r="N3" s="249" t="s">
        <v>34</v>
      </c>
      <c r="O3" s="250"/>
      <c r="S3" s="1" t="s">
        <v>538</v>
      </c>
      <c r="T3" s="1" t="s">
        <v>49</v>
      </c>
      <c r="U3" s="1" t="s">
        <v>50</v>
      </c>
      <c r="V3" s="1" t="s">
        <v>537</v>
      </c>
      <c r="Y3" s="4"/>
      <c r="Z3" s="4"/>
      <c r="AA3" s="4"/>
    </row>
    <row r="4" spans="1:27" s="1" customFormat="1" ht="40.200000000000003" thickBot="1" x14ac:dyDescent="0.3">
      <c r="A4" s="228" t="s">
        <v>10</v>
      </c>
      <c r="B4" s="36" t="s">
        <v>9</v>
      </c>
      <c r="C4" s="80" t="s">
        <v>33</v>
      </c>
      <c r="D4" s="36" t="s">
        <v>8</v>
      </c>
      <c r="E4" s="181" t="s">
        <v>12</v>
      </c>
      <c r="F4" s="37" t="s">
        <v>37</v>
      </c>
      <c r="G4" s="88" t="s">
        <v>8</v>
      </c>
      <c r="H4" s="89" t="s">
        <v>12</v>
      </c>
      <c r="I4" s="90" t="s">
        <v>38</v>
      </c>
      <c r="J4" s="36" t="s">
        <v>49</v>
      </c>
      <c r="K4" s="37" t="s">
        <v>50</v>
      </c>
      <c r="L4" s="15"/>
      <c r="M4" s="15"/>
      <c r="N4" s="36" t="s">
        <v>49</v>
      </c>
      <c r="O4" s="37" t="s">
        <v>50</v>
      </c>
      <c r="S4" s="1" t="str">
        <f>IF('Grade - 9'!V7&lt;&gt;"",1,"")</f>
        <v/>
      </c>
      <c r="T4" s="1" t="str">
        <f>IF(COUNTA(E5:E16)&lt;&gt;0,COUNTA(E5:E16),"")</f>
        <v/>
      </c>
      <c r="U4" s="1" t="str">
        <f>IF(COUNTA(H5:H16)&lt;&gt;0,COUNTA(H5:H16),"")</f>
        <v/>
      </c>
      <c r="V4" s="1">
        <f>SUM(S4:U4)</f>
        <v>0</v>
      </c>
      <c r="W4" s="1" t="s">
        <v>535</v>
      </c>
      <c r="Y4" s="4"/>
      <c r="Z4" s="4"/>
      <c r="AA4" s="4"/>
    </row>
    <row r="5" spans="1:27" s="1" customFormat="1" x14ac:dyDescent="0.25">
      <c r="A5" s="41" t="s">
        <v>2</v>
      </c>
      <c r="B5" s="160"/>
      <c r="C5" s="170"/>
      <c r="D5" s="161"/>
      <c r="E5" s="105"/>
      <c r="F5" s="153"/>
      <c r="G5" s="161"/>
      <c r="H5" s="91"/>
      <c r="I5" s="167"/>
      <c r="J5" s="60" t="str">
        <f>IF($E5&lt;&gt;"",IF($D5&lt;&gt;"",IF($E5&gt;69,VLOOKUP($E5,'Class Rank'!$A$3:$D$33,LEFT($D5)+1,FALSE),0),""),"")</f>
        <v/>
      </c>
      <c r="K5" s="61" t="str">
        <f>IF($H5&lt;&gt;"",IF($G5&lt;&gt;"",IF(H5&gt;69,VLOOKUP(H5,'Class Rank'!$A$3:$D$33,LEFT($G5)+1,FALSE),0),""),"")</f>
        <v/>
      </c>
      <c r="N5" s="60" t="str">
        <f>IF(LEFT(F5)&lt;&gt;"*",IF($E5&lt;&gt;"",IF($D5&lt;&gt;"",IF($E5&gt;69,0.5,0),""),""),0)</f>
        <v/>
      </c>
      <c r="O5" s="61" t="str">
        <f>IF(LEFT(I5)&lt;&gt;"*",IF($H5&lt;&gt;"",IF($G5&lt;&gt;"",IF($H5&gt;69,0.5,0),""),""),0)</f>
        <v/>
      </c>
      <c r="Q5" s="121" t="str">
        <f>IF(E5&lt;&gt;"",(IF(E5&lt;&gt;"",VLOOKUP(E5,General!$C$2:$D$6,2),"")),"")</f>
        <v/>
      </c>
      <c r="R5" s="122" t="str">
        <f>IF(H5&lt;&gt;"",(IF(H5&lt;&gt;"",VLOOKUP(H5,General!$C$2:$D$6,2),"")),"")</f>
        <v/>
      </c>
      <c r="S5" s="1" t="str">
        <f>IF('Grade - 9'!V7&lt;&gt;"",'Grade - 9'!V7,"")</f>
        <v/>
      </c>
      <c r="T5" s="1" t="str">
        <f>IF(T4&lt;&gt;"",SUM(E5:E16)/T4,"")</f>
        <v/>
      </c>
      <c r="U5" s="1" t="str">
        <f>IF(U4&lt;&gt;"",SUM(H5:H16)/U4,"")</f>
        <v/>
      </c>
      <c r="V5" s="1">
        <f>SUM(S5:U5)</f>
        <v>0</v>
      </c>
      <c r="W5" s="1" t="s">
        <v>536</v>
      </c>
      <c r="Y5" s="4"/>
      <c r="Z5" s="4"/>
      <c r="AA5" s="4"/>
    </row>
    <row r="6" spans="1:27" s="1" customFormat="1" x14ac:dyDescent="0.25">
      <c r="A6" s="42"/>
      <c r="B6" s="162"/>
      <c r="C6" s="173"/>
      <c r="D6" s="166"/>
      <c r="E6" s="106"/>
      <c r="F6" s="156"/>
      <c r="G6" s="166"/>
      <c r="H6" s="82"/>
      <c r="I6" s="203"/>
      <c r="J6" s="67" t="str">
        <f>IF($E6&lt;&gt;"",IF($D6&lt;&gt;"",IF($E6&gt;69,VLOOKUP($E6,'Class Rank'!$A$3:$D$33,LEFT($D6)+1,FALSE),0),""),"")</f>
        <v/>
      </c>
      <c r="K6" s="68" t="str">
        <f>IF($H6&lt;&gt;"",IF($G6&lt;&gt;"",IF(H6&gt;69,VLOOKUP(H6,'Class Rank'!$A$3:$D$33,LEFT($G6)+1,FALSE),0),""),"")</f>
        <v/>
      </c>
      <c r="N6" s="67" t="str">
        <f t="shared" ref="N6:N25" si="0">IF(LEFT(F6)&lt;&gt;"*",IF($E6&lt;&gt;"",IF($D6&lt;&gt;"",IF($E6&gt;69,0.5,0),""),""),0)</f>
        <v/>
      </c>
      <c r="O6" s="68" t="str">
        <f t="shared" ref="O6:O25" si="1">IF(LEFT(I6)&lt;&gt;"*",IF($H6&lt;&gt;"",IF($G6&lt;&gt;"",IF($H6&gt;69,0.5,0),""),""),0)</f>
        <v/>
      </c>
      <c r="Q6" s="123" t="str">
        <f>IF(E6&lt;&gt;"",(IF(E6&lt;&gt;"",VLOOKUP(E6,General!$C$2:$D$6,2),"")),"")</f>
        <v/>
      </c>
      <c r="R6" s="124" t="str">
        <f>IF(H6&lt;&gt;"",(IF(H6&lt;&gt;"",VLOOKUP(H6,General!$C$2:$D$6,2),"")),"")</f>
        <v/>
      </c>
      <c r="S6" s="1">
        <f>IF(S5&lt;&gt;"",1,0)</f>
        <v>0</v>
      </c>
      <c r="T6" s="1">
        <f>IF(T5&lt;&gt;"",1,0)</f>
        <v>0</v>
      </c>
      <c r="U6" s="1">
        <f>IF(U5&lt;&gt;"",1,0)</f>
        <v>0</v>
      </c>
      <c r="V6" s="1">
        <f>SUM(S6:U6)</f>
        <v>0</v>
      </c>
      <c r="Y6" s="4"/>
      <c r="Z6" s="4"/>
      <c r="AA6" s="4"/>
    </row>
    <row r="7" spans="1:27" s="1" customFormat="1" ht="13.8" thickBot="1" x14ac:dyDescent="0.3">
      <c r="A7" s="43"/>
      <c r="B7" s="163"/>
      <c r="C7" s="171"/>
      <c r="D7" s="164"/>
      <c r="E7" s="107"/>
      <c r="F7" s="154"/>
      <c r="G7" s="164"/>
      <c r="H7" s="92"/>
      <c r="I7" s="168"/>
      <c r="J7" s="63" t="str">
        <f>IF($E7&lt;&gt;"",IF($D7&lt;&gt;"",IF($E7&gt;69,VLOOKUP($E7,'Class Rank'!$A$3:$D$33,LEFT($D7)+1,FALSE),0),""),"")</f>
        <v/>
      </c>
      <c r="K7" s="64" t="str">
        <f>IF($H7&lt;&gt;"",IF($G7&lt;&gt;"",IF(H7&gt;69,VLOOKUP(H7,'Class Rank'!$A$3:$D$33,LEFT($G7)+1,FALSE),0),""),"")</f>
        <v/>
      </c>
      <c r="N7" s="63" t="str">
        <f t="shared" si="0"/>
        <v/>
      </c>
      <c r="O7" s="64" t="str">
        <f t="shared" si="1"/>
        <v/>
      </c>
      <c r="Q7" s="123" t="str">
        <f>IF(E7&lt;&gt;"",(IF(E7&lt;&gt;"",VLOOKUP(E7,General!$C$2:$D$6,2),"")),"")</f>
        <v/>
      </c>
      <c r="R7" s="124" t="str">
        <f>IF(H7&lt;&gt;"",(IF(H7&lt;&gt;"",VLOOKUP(H7,General!$C$2:$D$6,2),"")),"")</f>
        <v/>
      </c>
      <c r="V7" s="1" t="str">
        <f>IF(V6&gt;0,V5/V6,"")</f>
        <v/>
      </c>
      <c r="W7" s="1" t="s">
        <v>548</v>
      </c>
      <c r="Y7" s="4"/>
      <c r="Z7" s="4"/>
      <c r="AA7" s="4"/>
    </row>
    <row r="8" spans="1:27" s="1" customFormat="1" x14ac:dyDescent="0.25">
      <c r="A8" s="44" t="s">
        <v>11</v>
      </c>
      <c r="B8" s="144"/>
      <c r="C8" s="174"/>
      <c r="D8" s="185"/>
      <c r="E8" s="176"/>
      <c r="F8" s="157"/>
      <c r="G8" s="185"/>
      <c r="H8" s="16"/>
      <c r="I8" s="204"/>
      <c r="J8" s="97" t="str">
        <f>IF($E8&lt;&gt;"",IF($D8&lt;&gt;"",IF($E8&gt;69,VLOOKUP($E8,'Class Rank'!$A$3:$D$33,LEFT($D8)+1,FALSE),0),""),"")</f>
        <v/>
      </c>
      <c r="K8" s="98" t="str">
        <f>IF($H8&lt;&gt;"",IF($G8&lt;&gt;"",IF(H8&gt;69,VLOOKUP(H8,'Class Rank'!$A$3:$D$33,LEFT($G8)+1,FALSE),0),""),"")</f>
        <v/>
      </c>
      <c r="N8" s="97" t="str">
        <f t="shared" si="0"/>
        <v/>
      </c>
      <c r="O8" s="98" t="str">
        <f t="shared" si="1"/>
        <v/>
      </c>
      <c r="Q8" s="123" t="str">
        <f>IF(E8&lt;&gt;"",(IF(E8&lt;&gt;"",VLOOKUP(E8,General!$C$2:$D$6,2),"")),"")</f>
        <v/>
      </c>
      <c r="R8" s="124" t="str">
        <f>IF(H8&lt;&gt;"",(IF(H8&lt;&gt;"",VLOOKUP(H8,General!$C$2:$D$6,2),"")),"")</f>
        <v/>
      </c>
      <c r="U8" s="3"/>
      <c r="W8" s="3"/>
      <c r="X8" s="4"/>
      <c r="Y8" s="4"/>
      <c r="Z8" s="4"/>
      <c r="AA8" s="4"/>
    </row>
    <row r="9" spans="1:27" s="1" customFormat="1" x14ac:dyDescent="0.25">
      <c r="A9" s="45"/>
      <c r="B9" s="145"/>
      <c r="C9" s="172"/>
      <c r="D9" s="165"/>
      <c r="E9" s="133"/>
      <c r="F9" s="155"/>
      <c r="G9" s="165"/>
      <c r="H9" s="71"/>
      <c r="I9" s="169"/>
      <c r="J9" s="67" t="str">
        <f>IF($E9&lt;&gt;"",IF($D9&lt;&gt;"",IF($E9&gt;69,VLOOKUP($E9,'Class Rank'!$A$3:$D$33,LEFT($D9)+1,FALSE),0),""),"")</f>
        <v/>
      </c>
      <c r="K9" s="68" t="str">
        <f>IF($H9&lt;&gt;"",IF($G9&lt;&gt;"",IF(H9&gt;69,VLOOKUP(H9,'Class Rank'!$A$3:$D$33,LEFT($G9)+1,FALSE),0),""),"")</f>
        <v/>
      </c>
      <c r="N9" s="67" t="str">
        <f t="shared" si="0"/>
        <v/>
      </c>
      <c r="O9" s="68" t="str">
        <f t="shared" si="1"/>
        <v/>
      </c>
      <c r="Q9" s="123" t="str">
        <f>IF(E9&lt;&gt;"",(IF(E9&lt;&gt;"",VLOOKUP(E9,General!$C$2:$D$6,2),"")),"")</f>
        <v/>
      </c>
      <c r="R9" s="124" t="str">
        <f>IF(H9&lt;&gt;"",(IF(H9&lt;&gt;"",VLOOKUP(H9,General!$C$2:$D$6,2),"")),"")</f>
        <v/>
      </c>
      <c r="U9" s="3"/>
      <c r="W9" s="3"/>
      <c r="X9" s="4"/>
      <c r="Y9" s="4"/>
      <c r="Z9" s="4"/>
      <c r="AA9" s="4"/>
    </row>
    <row r="10" spans="1:27" s="1" customFormat="1" ht="13.8" thickBot="1" x14ac:dyDescent="0.3">
      <c r="A10" s="46"/>
      <c r="B10" s="147"/>
      <c r="C10" s="175"/>
      <c r="D10" s="187"/>
      <c r="E10" s="134"/>
      <c r="F10" s="158"/>
      <c r="G10" s="187"/>
      <c r="H10" s="18"/>
      <c r="I10" s="205"/>
      <c r="J10" s="99" t="str">
        <f>IF($E10&lt;&gt;"",IF($D10&lt;&gt;"",IF($E10&gt;69,VLOOKUP($E10,'Class Rank'!$A$3:$D$33,LEFT($D10)+1,FALSE),0),""),"")</f>
        <v/>
      </c>
      <c r="K10" s="100" t="str">
        <f>IF($H10&lt;&gt;"",IF($G10&lt;&gt;"",IF(H10&gt;69,VLOOKUP(H10,'Class Rank'!$A$3:$D$33,LEFT($G10)+1,FALSE),0),""),"")</f>
        <v/>
      </c>
      <c r="N10" s="99" t="str">
        <f t="shared" si="0"/>
        <v/>
      </c>
      <c r="O10" s="100" t="str">
        <f t="shared" si="1"/>
        <v/>
      </c>
      <c r="Q10" s="123" t="str">
        <f>IF(E10&lt;&gt;"",(IF(E10&lt;&gt;"",VLOOKUP(E10,General!$C$2:$D$6,2),"")),"")</f>
        <v/>
      </c>
      <c r="R10" s="124" t="str">
        <f>IF(H10&lt;&gt;"",(IF(H10&lt;&gt;"",VLOOKUP(H10,General!$C$2:$D$6,2),"")),"")</f>
        <v/>
      </c>
      <c r="T10" s="2"/>
      <c r="U10" s="2"/>
      <c r="V10" s="2"/>
      <c r="W10" s="2"/>
      <c r="X10" s="2"/>
      <c r="Y10" s="2"/>
      <c r="Z10" s="2"/>
      <c r="AA10" s="2"/>
    </row>
    <row r="11" spans="1:27" s="1" customFormat="1" x14ac:dyDescent="0.25">
      <c r="A11" s="44" t="s">
        <v>1</v>
      </c>
      <c r="B11" s="140"/>
      <c r="C11" s="170"/>
      <c r="D11" s="161"/>
      <c r="E11" s="139"/>
      <c r="F11" s="153"/>
      <c r="G11" s="161"/>
      <c r="H11" s="69"/>
      <c r="I11" s="167"/>
      <c r="J11" s="60" t="str">
        <f>IF($E11&lt;&gt;"",IF($D11&lt;&gt;"",IF($E11&gt;69,VLOOKUP($E11,'Class Rank'!$A$3:$D$33,LEFT($D11)+1,FALSE),0),""),"")</f>
        <v/>
      </c>
      <c r="K11" s="61" t="str">
        <f>IF($H11&lt;&gt;"",IF($G11&lt;&gt;"",IF(H11&gt;69,VLOOKUP(H11,'Class Rank'!$A$3:$D$33,LEFT($G11)+1,FALSE),0),""),"")</f>
        <v/>
      </c>
      <c r="N11" s="60" t="str">
        <f t="shared" si="0"/>
        <v/>
      </c>
      <c r="O11" s="61" t="str">
        <f t="shared" si="1"/>
        <v/>
      </c>
      <c r="Q11" s="123" t="str">
        <f>IF(E11&lt;&gt;"",(IF(E11&lt;&gt;"",VLOOKUP(E11,General!$C$2:$D$6,2),"")),"")</f>
        <v/>
      </c>
      <c r="R11" s="124" t="str">
        <f>IF(H11&lt;&gt;"",(IF(H11&lt;&gt;"",VLOOKUP(H11,General!$C$2:$D$6,2),"")),"")</f>
        <v/>
      </c>
      <c r="T11" s="2"/>
      <c r="U11" s="2"/>
      <c r="V11" s="2"/>
      <c r="W11" s="2"/>
      <c r="X11" s="2"/>
      <c r="Y11" s="2"/>
      <c r="Z11" s="2"/>
      <c r="AA11" s="2"/>
    </row>
    <row r="12" spans="1:27" s="1" customFormat="1" x14ac:dyDescent="0.25">
      <c r="A12" s="42"/>
      <c r="B12" s="148"/>
      <c r="C12" s="173"/>
      <c r="D12" s="166"/>
      <c r="E12" s="135"/>
      <c r="F12" s="156"/>
      <c r="G12" s="166"/>
      <c r="H12" s="83"/>
      <c r="I12" s="203"/>
      <c r="J12" s="67" t="str">
        <f>IF($E12&lt;&gt;"",IF($D12&lt;&gt;"",IF($E12&gt;69,VLOOKUP($E12,'Class Rank'!$A$3:$D$33,LEFT($D12)+1,FALSE),0),""),"")</f>
        <v/>
      </c>
      <c r="K12" s="68" t="str">
        <f>IF($H12&lt;&gt;"",IF($G12&lt;&gt;"",IF(H12&gt;69,VLOOKUP(H12,'Class Rank'!$A$3:$D$33,LEFT($G12)+1,FALSE),0),""),"")</f>
        <v/>
      </c>
      <c r="N12" s="67" t="str">
        <f t="shared" si="0"/>
        <v/>
      </c>
      <c r="O12" s="68" t="str">
        <f t="shared" si="1"/>
        <v/>
      </c>
      <c r="Q12" s="123" t="str">
        <f>IF(E12&lt;&gt;"",(IF(E12&lt;&gt;"",VLOOKUP(E12,General!$C$2:$D$6,2),"")),"")</f>
        <v/>
      </c>
      <c r="R12" s="124" t="str">
        <f>IF(H12&lt;&gt;"",(IF(H12&lt;&gt;"",VLOOKUP(H12,General!$C$2:$D$6,2),"")),"")</f>
        <v/>
      </c>
      <c r="U12" s="3"/>
      <c r="W12" s="3"/>
      <c r="X12" s="4"/>
      <c r="Y12" s="4"/>
      <c r="Z12" s="4"/>
      <c r="AA12" s="4"/>
    </row>
    <row r="13" spans="1:27" s="1" customFormat="1" ht="13.8" thickBot="1" x14ac:dyDescent="0.3">
      <c r="A13" s="46"/>
      <c r="B13" s="150"/>
      <c r="C13" s="171"/>
      <c r="D13" s="164"/>
      <c r="E13" s="136"/>
      <c r="F13" s="154"/>
      <c r="G13" s="164"/>
      <c r="H13" s="70"/>
      <c r="I13" s="168"/>
      <c r="J13" s="63" t="str">
        <f>IF($E13&lt;&gt;"",IF($D13&lt;&gt;"",IF($E13&gt;69,VLOOKUP($E13,'Class Rank'!$A$3:$D$33,LEFT($D13)+1,FALSE),0),""),"")</f>
        <v/>
      </c>
      <c r="K13" s="64" t="str">
        <f>IF($H13&lt;&gt;"",IF($G13&lt;&gt;"",IF(H13&gt;69,VLOOKUP(H13,'Class Rank'!$A$3:$D$33,LEFT($G13)+1,FALSE),0),""),"")</f>
        <v/>
      </c>
      <c r="N13" s="99" t="str">
        <f t="shared" si="0"/>
        <v/>
      </c>
      <c r="O13" s="100" t="str">
        <f t="shared" si="1"/>
        <v/>
      </c>
      <c r="Q13" s="123" t="str">
        <f>IF(E13&lt;&gt;"",(IF(E13&lt;&gt;"",VLOOKUP(E13,General!$C$2:$D$6,2),"")),"")</f>
        <v/>
      </c>
      <c r="R13" s="124" t="str">
        <f>IF(H13&lt;&gt;"",(IF(H13&lt;&gt;"",VLOOKUP(H13,General!$C$2:$D$6,2),"")),"")</f>
        <v/>
      </c>
      <c r="U13" s="3"/>
      <c r="W13" s="3"/>
      <c r="X13" s="4"/>
      <c r="Y13" s="4"/>
      <c r="Z13" s="4"/>
      <c r="AA13" s="4"/>
    </row>
    <row r="14" spans="1:27" s="1" customFormat="1" x14ac:dyDescent="0.25">
      <c r="A14" s="44" t="s">
        <v>3</v>
      </c>
      <c r="B14" s="151"/>
      <c r="C14" s="174"/>
      <c r="D14" s="185"/>
      <c r="E14" s="188"/>
      <c r="F14" s="157"/>
      <c r="G14" s="185"/>
      <c r="H14" s="16"/>
      <c r="I14" s="204"/>
      <c r="J14" s="60" t="str">
        <f>IF($E14&lt;&gt;"",IF($D14&lt;&gt;"",IF($E14&gt;69,VLOOKUP($E14,'Class Rank'!$A$3:$D$33,LEFT($D14)+1,FALSE),0),""),"")</f>
        <v/>
      </c>
      <c r="K14" s="61" t="str">
        <f>IF($H14&lt;&gt;"",IF($G14&lt;&gt;"",IF(H14&gt;69,VLOOKUP(H14,'Class Rank'!$A$3:$D$33,LEFT($G14)+1,FALSE),0),""),"")</f>
        <v/>
      </c>
      <c r="N14" s="60" t="str">
        <f t="shared" si="0"/>
        <v/>
      </c>
      <c r="O14" s="61" t="str">
        <f t="shared" si="1"/>
        <v/>
      </c>
      <c r="Q14" s="123" t="str">
        <f>IF(E14&lt;&gt;"",(IF(E14&lt;&gt;"",VLOOKUP(E14,General!$C$2:$D$6,2),"")),"")</f>
        <v/>
      </c>
      <c r="R14" s="124" t="str">
        <f>IF(H14&lt;&gt;"",(IF(H14&lt;&gt;"",VLOOKUP(H14,General!$C$2:$D$6,2),"")),"")</f>
        <v/>
      </c>
      <c r="U14" s="3"/>
      <c r="W14" s="3"/>
      <c r="X14" s="4"/>
      <c r="Y14" s="4"/>
      <c r="Z14" s="4"/>
      <c r="AA14" s="4"/>
    </row>
    <row r="15" spans="1:27" s="1" customFormat="1" x14ac:dyDescent="0.25">
      <c r="A15" s="42"/>
      <c r="B15" s="145"/>
      <c r="C15" s="172"/>
      <c r="D15" s="165"/>
      <c r="E15" s="137"/>
      <c r="F15" s="155"/>
      <c r="G15" s="165"/>
      <c r="H15" s="81"/>
      <c r="I15" s="169"/>
      <c r="J15" s="67" t="str">
        <f>IF($E15&lt;&gt;"",IF($D15&lt;&gt;"",IF($E15&gt;69,VLOOKUP($E15,'Class Rank'!$A$3:$D$33,LEFT($D15)+1,FALSE),0),""),"")</f>
        <v/>
      </c>
      <c r="K15" s="68" t="str">
        <f>IF($H15&lt;&gt;"",IF($G15&lt;&gt;"",IF(H15&gt;69,VLOOKUP(H15,'Class Rank'!$A$3:$D$33,LEFT($G15)+1,FALSE),0),""),"")</f>
        <v/>
      </c>
      <c r="N15" s="67" t="str">
        <f t="shared" si="0"/>
        <v/>
      </c>
      <c r="O15" s="68" t="str">
        <f t="shared" si="1"/>
        <v/>
      </c>
      <c r="Q15" s="123" t="str">
        <f>IF(E15&lt;&gt;"",(IF(E15&lt;&gt;"",VLOOKUP(E15,General!$C$2:$D$6,2),"")),"")</f>
        <v/>
      </c>
      <c r="R15" s="124" t="str">
        <f>IF(H15&lt;&gt;"",(IF(H15&lt;&gt;"",VLOOKUP(H15,General!$C$2:$D$6,2),"")),"")</f>
        <v/>
      </c>
      <c r="T15" s="2"/>
      <c r="U15" s="2"/>
      <c r="V15" s="2"/>
      <c r="W15" s="2"/>
      <c r="X15" s="2"/>
      <c r="Y15" s="2"/>
      <c r="Z15" s="2"/>
      <c r="AA15" s="2"/>
    </row>
    <row r="16" spans="1:27" s="1" customFormat="1" ht="13.8" thickBot="1" x14ac:dyDescent="0.3">
      <c r="A16" s="43"/>
      <c r="B16" s="152"/>
      <c r="C16" s="175"/>
      <c r="D16" s="187"/>
      <c r="E16" s="183"/>
      <c r="F16" s="158"/>
      <c r="G16" s="187"/>
      <c r="H16" s="95"/>
      <c r="I16" s="205"/>
      <c r="J16" s="63" t="str">
        <f>IF($E16&lt;&gt;"",IF($D16&lt;&gt;"",IF($E16&gt;69,VLOOKUP($E16,'Class Rank'!$A$3:$D$33,LEFT($D16)+1,FALSE),0),""),"")</f>
        <v/>
      </c>
      <c r="K16" s="64" t="str">
        <f>IF($H16&lt;&gt;"",IF($G16&lt;&gt;"",IF(H16&gt;69,VLOOKUP(H16,'Class Rank'!$A$3:$D$33,LEFT($G16)+1,FALSE),0),""),"")</f>
        <v/>
      </c>
      <c r="N16" s="63" t="str">
        <f t="shared" si="0"/>
        <v/>
      </c>
      <c r="O16" s="64" t="str">
        <f t="shared" si="1"/>
        <v/>
      </c>
      <c r="Q16" s="211" t="str">
        <f>IF(E16&lt;&gt;"",(IF(E16&lt;&gt;"",VLOOKUP(E16,General!$C$2:$D$6,2),"")),"")</f>
        <v/>
      </c>
      <c r="R16" s="125" t="str">
        <f>IF(H16&lt;&gt;"",(IF(H16&lt;&gt;"",VLOOKUP(H16,General!$C$2:$D$6,2),"")),"")</f>
        <v/>
      </c>
      <c r="T16" s="2"/>
      <c r="U16" s="2"/>
      <c r="V16" s="2"/>
      <c r="W16" s="2"/>
      <c r="X16" s="2"/>
      <c r="Y16" s="2"/>
      <c r="Z16" s="2"/>
      <c r="AA16" s="2"/>
    </row>
    <row r="17" spans="1:27" s="1" customFormat="1" x14ac:dyDescent="0.25">
      <c r="A17" s="44" t="s">
        <v>532</v>
      </c>
      <c r="B17" s="151"/>
      <c r="C17" s="174"/>
      <c r="D17" s="185"/>
      <c r="E17" s="188"/>
      <c r="F17" s="157"/>
      <c r="G17" s="185"/>
      <c r="H17" s="16"/>
      <c r="I17" s="204"/>
      <c r="J17" s="97" t="str">
        <f>IF($E17&lt;&gt;"",IF($D17&lt;&gt;"",IF($E17&gt;69,VLOOKUP($E17,'Class Rank'!$A$3:$D$33,LEFT($D17)+1,FALSE),0),""),"")</f>
        <v/>
      </c>
      <c r="K17" s="98" t="str">
        <f>IF($H17&lt;&gt;"",IF($G17&lt;&gt;"",IF(H17&gt;69,VLOOKUP(H17,'Class Rank'!$A$3:$D$33,LEFT($G17)+1,FALSE),0),""),"")</f>
        <v/>
      </c>
      <c r="N17" s="60" t="str">
        <f>IF(LEFT(F17)&lt;&gt;"*",IF($E17&lt;&gt;"",IF($D17&lt;&gt;"",IF($E17&gt;69,0.5,0),""),""),0)</f>
        <v/>
      </c>
      <c r="O17" s="61" t="str">
        <f>IF(LEFT(I17)&lt;&gt;"*",IF($H17&lt;&gt;"",IF($G17&lt;&gt;"",IF($H17&gt;69,0.5,0),""),""),0)</f>
        <v/>
      </c>
      <c r="Q17" s="1">
        <f>'Grade - 9'!S17</f>
        <v>0</v>
      </c>
      <c r="R17" s="1">
        <f>SUM(Q5:R16)</f>
        <v>0</v>
      </c>
      <c r="S17" s="1">
        <f>SUM(Q17:R17)</f>
        <v>0</v>
      </c>
      <c r="T17" s="1" t="s">
        <v>534</v>
      </c>
      <c r="U17" s="3"/>
      <c r="W17" s="3"/>
      <c r="X17" s="4"/>
      <c r="Y17" s="4"/>
      <c r="Z17" s="4"/>
      <c r="AA17" s="4"/>
    </row>
    <row r="18" spans="1:27" s="1" customFormat="1" x14ac:dyDescent="0.25">
      <c r="A18" s="42"/>
      <c r="B18" s="145"/>
      <c r="C18" s="172"/>
      <c r="D18" s="165"/>
      <c r="E18" s="137"/>
      <c r="F18" s="155"/>
      <c r="G18" s="165"/>
      <c r="H18" s="81"/>
      <c r="I18" s="169"/>
      <c r="J18" s="67" t="str">
        <f>IF($E18&lt;&gt;"",IF($D18&lt;&gt;"",IF($E18&gt;69,VLOOKUP($E18,'Class Rank'!$A$3:$D$33,LEFT($D18)+1,FALSE),0),""),"")</f>
        <v/>
      </c>
      <c r="K18" s="68" t="str">
        <f>IF($H18&lt;&gt;"",IF($G18&lt;&gt;"",IF(H18&gt;69,VLOOKUP(H18,'Class Rank'!$A$3:$D$33,LEFT($G18)+1,FALSE),0),""),"")</f>
        <v/>
      </c>
      <c r="N18" s="67" t="str">
        <f>IF(LEFT(F18)&lt;&gt;"*",IF($E18&lt;&gt;"",IF($D18&lt;&gt;"",IF($E18&gt;69,0.5,0),""),""),0)</f>
        <v/>
      </c>
      <c r="O18" s="68" t="str">
        <f>IF(LEFT(I18)&lt;&gt;"*",IF($H18&lt;&gt;"",IF($G18&lt;&gt;"",IF($H18&gt;69,0.5,0),""),""),0)</f>
        <v/>
      </c>
      <c r="Q18" s="1">
        <f>'Grade - 9'!S18</f>
        <v>0</v>
      </c>
      <c r="R18" s="1">
        <f>SUM(T4:U4)</f>
        <v>0</v>
      </c>
      <c r="S18" s="1">
        <f>SUM(Q18:R18)</f>
        <v>0</v>
      </c>
      <c r="T18" s="1" t="s">
        <v>4</v>
      </c>
      <c r="U18" s="2"/>
      <c r="V18" s="2"/>
      <c r="W18" s="2"/>
      <c r="X18" s="2"/>
      <c r="Y18" s="2"/>
      <c r="Z18" s="2"/>
      <c r="AA18" s="2"/>
    </row>
    <row r="19" spans="1:27" s="1" customFormat="1" ht="13.8" thickBot="1" x14ac:dyDescent="0.3">
      <c r="A19" s="43"/>
      <c r="B19" s="152"/>
      <c r="C19" s="175"/>
      <c r="D19" s="187"/>
      <c r="E19" s="183"/>
      <c r="F19" s="158"/>
      <c r="G19" s="187"/>
      <c r="H19" s="95"/>
      <c r="I19" s="205"/>
      <c r="J19" s="99" t="str">
        <f>IF($E19&lt;&gt;"",IF($D19&lt;&gt;"",IF($E19&gt;69,VLOOKUP($E19,'Class Rank'!$A$3:$D$33,LEFT($D19)+1,FALSE),0),""),"")</f>
        <v/>
      </c>
      <c r="K19" s="100" t="str">
        <f>IF($H19&lt;&gt;"",IF($G19&lt;&gt;"",IF(H19&gt;69,VLOOKUP(H19,'Class Rank'!$A$3:$D$33,LEFT($G19)+1,FALSE),0),""),"")</f>
        <v/>
      </c>
      <c r="N19" s="63" t="str">
        <f>IF(LEFT(F19)&lt;&gt;"*",IF($E19&lt;&gt;"",IF($D19&lt;&gt;"",IF($E19&gt;69,0.5,0),""),""),0)</f>
        <v/>
      </c>
      <c r="O19" s="64" t="str">
        <f>IF(LEFT(I19)&lt;&gt;"*",IF($H19&lt;&gt;"",IF($G19&lt;&gt;"",IF($H19&gt;69,0.5,0),""),""),0)</f>
        <v/>
      </c>
      <c r="Q19" s="224"/>
      <c r="R19" s="224"/>
      <c r="S19" s="1" t="str">
        <f>IF(S18&gt;0,S17/S18,"")</f>
        <v/>
      </c>
      <c r="T19" s="2" t="s">
        <v>541</v>
      </c>
      <c r="U19" s="2"/>
      <c r="V19" s="2"/>
      <c r="W19" s="2"/>
      <c r="X19" s="2"/>
      <c r="Y19" s="2"/>
      <c r="Z19" s="2"/>
      <c r="AA19" s="2"/>
    </row>
    <row r="20" spans="1:27" s="1" customFormat="1" x14ac:dyDescent="0.25">
      <c r="A20" s="44" t="s">
        <v>13</v>
      </c>
      <c r="B20" s="140"/>
      <c r="C20" s="170"/>
      <c r="D20" s="161"/>
      <c r="E20" s="139"/>
      <c r="F20" s="153"/>
      <c r="G20" s="161"/>
      <c r="H20" s="69"/>
      <c r="I20" s="167"/>
      <c r="J20" s="60" t="str">
        <f>IF($E20&lt;&gt;"",IF($D20&lt;&gt;"",IF($E20&gt;69,VLOOKUP($E20,'Class Rank'!$A$3:$D$33,LEFT($D20)+1,FALSE),0),""),"")</f>
        <v/>
      </c>
      <c r="K20" s="61" t="str">
        <f>IF($H20&lt;&gt;"",IF($G20&lt;&gt;"",IF(H20&gt;69,VLOOKUP(H20,'Class Rank'!$A$3:$D$33,LEFT($G20)+1,FALSE),0),""),"")</f>
        <v/>
      </c>
      <c r="N20" s="60" t="str">
        <f t="shared" si="0"/>
        <v/>
      </c>
      <c r="O20" s="61" t="str">
        <f t="shared" si="1"/>
        <v/>
      </c>
      <c r="U20" s="3"/>
      <c r="W20" s="3"/>
      <c r="X20" s="4"/>
      <c r="Y20" s="4"/>
      <c r="Z20" s="4"/>
      <c r="AA20" s="4"/>
    </row>
    <row r="21" spans="1:27" s="1" customFormat="1" x14ac:dyDescent="0.25">
      <c r="A21" s="45"/>
      <c r="B21" s="142"/>
      <c r="C21" s="173"/>
      <c r="D21" s="166"/>
      <c r="E21" s="177"/>
      <c r="F21" s="156"/>
      <c r="G21" s="166"/>
      <c r="H21" s="17"/>
      <c r="I21" s="203"/>
      <c r="J21" s="67" t="str">
        <f>IF($E21&lt;&gt;"",IF($D21&lt;&gt;"",IF($E21&gt;69,VLOOKUP($E21,'Class Rank'!$A$3:$D$33,LEFT($D21)+1,FALSE),0),""),"")</f>
        <v/>
      </c>
      <c r="K21" s="68" t="str">
        <f>IF($H21&lt;&gt;"",IF($G21&lt;&gt;"",IF(H21&gt;69,VLOOKUP(H21,'Class Rank'!$A$3:$D$33,LEFT($G21)+1,FALSE),0),""),"")</f>
        <v/>
      </c>
      <c r="N21" s="67" t="str">
        <f t="shared" si="0"/>
        <v/>
      </c>
      <c r="O21" s="68" t="str">
        <f t="shared" si="1"/>
        <v/>
      </c>
      <c r="Q21" s="1" t="s">
        <v>549</v>
      </c>
      <c r="U21" s="3"/>
      <c r="W21" s="3"/>
      <c r="X21" s="4"/>
      <c r="Y21" s="4"/>
      <c r="Z21" s="4"/>
      <c r="AA21" s="4"/>
    </row>
    <row r="22" spans="1:27" s="1" customFormat="1" x14ac:dyDescent="0.25">
      <c r="A22" s="42"/>
      <c r="B22" s="145"/>
      <c r="C22" s="172"/>
      <c r="D22" s="165"/>
      <c r="E22" s="137"/>
      <c r="F22" s="155"/>
      <c r="G22" s="165"/>
      <c r="H22" s="81"/>
      <c r="I22" s="169"/>
      <c r="J22" s="67" t="str">
        <f>IF($E22&lt;&gt;"",IF($D22&lt;&gt;"",IF($E22&gt;69,VLOOKUP($E22,'Class Rank'!$A$3:$D$33,LEFT($D22)+1,FALSE),0),""),"")</f>
        <v/>
      </c>
      <c r="K22" s="68" t="str">
        <f>IF($H22&lt;&gt;"",IF($G22&lt;&gt;"",IF(H22&gt;69,VLOOKUP(H22,'Class Rank'!$A$3:$D$33,LEFT($G22)+1,FALSE),0),""),"")</f>
        <v/>
      </c>
      <c r="N22" s="67" t="str">
        <f t="shared" si="0"/>
        <v/>
      </c>
      <c r="O22" s="68" t="str">
        <f t="shared" si="1"/>
        <v/>
      </c>
      <c r="Q22" s="1">
        <f>IF(E26&lt;&gt;"",E26,0)</f>
        <v>0</v>
      </c>
      <c r="U22" s="3"/>
      <c r="W22" s="3"/>
      <c r="X22" s="4"/>
      <c r="Y22" s="4"/>
      <c r="Z22" s="4"/>
      <c r="AA22" s="4"/>
    </row>
    <row r="23" spans="1:27" s="1" customFormat="1" x14ac:dyDescent="0.25">
      <c r="A23" s="42"/>
      <c r="B23" s="142"/>
      <c r="C23" s="173"/>
      <c r="D23" s="166"/>
      <c r="E23" s="106"/>
      <c r="F23" s="156"/>
      <c r="G23" s="166"/>
      <c r="H23" s="82"/>
      <c r="I23" s="203"/>
      <c r="J23" s="67" t="str">
        <f>IF($E23&lt;&gt;"",IF($D23&lt;&gt;"",IF($E23&gt;69,VLOOKUP($E23,'Class Rank'!$A$3:$D$33,LEFT($D23)+1,FALSE),0),""),"")</f>
        <v/>
      </c>
      <c r="K23" s="68" t="str">
        <f>IF($H23&lt;&gt;"",IF($G23&lt;&gt;"",IF(H23&gt;69,VLOOKUP(H23,'Class Rank'!$A$3:$D$33,LEFT($G23)+1,FALSE),0),""),"")</f>
        <v/>
      </c>
      <c r="N23" s="67" t="str">
        <f t="shared" si="0"/>
        <v/>
      </c>
      <c r="O23" s="68" t="str">
        <f t="shared" si="1"/>
        <v/>
      </c>
      <c r="Q23" s="1">
        <f>IF(H26&lt;&gt;"",H26,0)</f>
        <v>0</v>
      </c>
      <c r="T23" s="2"/>
      <c r="U23" s="2"/>
      <c r="V23" s="2"/>
      <c r="W23" s="2"/>
      <c r="X23" s="2"/>
      <c r="Y23" s="2"/>
      <c r="Z23" s="2"/>
      <c r="AA23" s="2"/>
    </row>
    <row r="24" spans="1:27" s="1" customFormat="1" x14ac:dyDescent="0.25">
      <c r="A24" s="45"/>
      <c r="B24" s="145"/>
      <c r="C24" s="172"/>
      <c r="D24" s="165"/>
      <c r="E24" s="133"/>
      <c r="F24" s="155"/>
      <c r="G24" s="165"/>
      <c r="H24" s="71"/>
      <c r="I24" s="169"/>
      <c r="J24" s="67" t="str">
        <f>IF($E24&lt;&gt;"",IF($D24&lt;&gt;"",IF($E24&gt;69,VLOOKUP($E24,'Class Rank'!$A$3:$D$33,LEFT($D24)+1,FALSE),0),""),"")</f>
        <v/>
      </c>
      <c r="K24" s="68" t="str">
        <f>IF($H24&lt;&gt;"",IF($G24&lt;&gt;"",IF(H24&gt;69,VLOOKUP(H24,'Class Rank'!$A$3:$D$33,LEFT($G24)+1,FALSE),0),""),"")</f>
        <v/>
      </c>
      <c r="N24" s="67" t="str">
        <f t="shared" si="0"/>
        <v/>
      </c>
      <c r="O24" s="68" t="str">
        <f t="shared" si="1"/>
        <v/>
      </c>
      <c r="P24" s="1">
        <f>'Grade - 9'!P26</f>
        <v>0</v>
      </c>
      <c r="Q24" s="1">
        <f>'Grade - 9'!Q26</f>
        <v>0</v>
      </c>
      <c r="R24" s="1" t="str">
        <f>'Grade - 9'!R25</f>
        <v>Total Grade 9</v>
      </c>
      <c r="T24" s="2"/>
      <c r="U24" s="2"/>
      <c r="V24" s="2"/>
      <c r="W24" s="2"/>
      <c r="X24" s="2"/>
      <c r="Y24" s="2"/>
      <c r="Z24" s="2"/>
      <c r="AA24" s="2"/>
    </row>
    <row r="25" spans="1:27" s="1" customFormat="1" ht="13.8" thickBot="1" x14ac:dyDescent="0.3">
      <c r="A25" s="46"/>
      <c r="B25" s="147"/>
      <c r="C25" s="175"/>
      <c r="D25" s="187"/>
      <c r="E25" s="134"/>
      <c r="F25" s="158"/>
      <c r="G25" s="187"/>
      <c r="H25" s="18"/>
      <c r="I25" s="205"/>
      <c r="J25" s="63" t="str">
        <f>IF($E25&lt;&gt;"",IF($D25&lt;&gt;"",IF($E25&gt;69,VLOOKUP($E25,'Class Rank'!$A$3:$D$33,LEFT($D25)+1,FALSE),0),""),"")</f>
        <v/>
      </c>
      <c r="K25" s="64" t="str">
        <f>IF($H25&lt;&gt;"",IF($G25&lt;&gt;"",IF(H25&gt;69,VLOOKUP(H25,'Class Rank'!$A$3:$D$33,LEFT($G25)+1,FALSE),0),""),"")</f>
        <v/>
      </c>
      <c r="N25" s="63" t="str">
        <f t="shared" si="0"/>
        <v/>
      </c>
      <c r="O25" s="64" t="str">
        <f t="shared" si="1"/>
        <v/>
      </c>
      <c r="P25" s="1">
        <f>SUM(E5:E25)+SUM(H5:H25)</f>
        <v>0</v>
      </c>
      <c r="Q25" s="1">
        <f>SUM(Q22:Q23)</f>
        <v>0</v>
      </c>
      <c r="R25" s="1" t="s">
        <v>543</v>
      </c>
      <c r="U25" s="3"/>
      <c r="W25" s="3"/>
      <c r="X25" s="4"/>
      <c r="Y25" s="4"/>
      <c r="Z25" s="4"/>
      <c r="AA25" s="4"/>
    </row>
    <row r="26" spans="1:27" s="1" customFormat="1" ht="27" thickBot="1" x14ac:dyDescent="0.3">
      <c r="A26" s="232" t="s">
        <v>552</v>
      </c>
      <c r="B26" s="229" t="str">
        <f>VLOOKUP('Grade - 9'!O27,General!E2:F5,2)</f>
        <v>Freshman</v>
      </c>
      <c r="C26" s="233" t="s">
        <v>553</v>
      </c>
      <c r="D26" s="50"/>
      <c r="E26" s="50" t="str">
        <f>IF(COUNTA(E5:E25)&lt;&gt;0,COUNTA(E5:E25),"")</f>
        <v/>
      </c>
      <c r="F26" s="50"/>
      <c r="G26" s="50"/>
      <c r="H26" s="51" t="str">
        <f>IF(COUNTA(H5:H25)&lt;&gt;0,COUNTA(H5:H25),"")</f>
        <v/>
      </c>
      <c r="I26" s="214" t="s">
        <v>5</v>
      </c>
      <c r="J26" s="217" t="str">
        <f>IF(E26&lt;&gt;"",SUM(J5:J25)/$E26,"")</f>
        <v/>
      </c>
      <c r="K26" s="218" t="str">
        <f>IF(H26&lt;&gt;"",SUM(K5:K25)/$H26,"")</f>
        <v/>
      </c>
      <c r="L26" s="14"/>
      <c r="M26" s="59" t="s">
        <v>35</v>
      </c>
      <c r="N26" s="97">
        <f>SUM(N5:N25)</f>
        <v>0</v>
      </c>
      <c r="O26" s="98">
        <f>SUM(O5:O25)</f>
        <v>0</v>
      </c>
      <c r="P26" s="1">
        <f>SUM(P24:P25)</f>
        <v>0</v>
      </c>
      <c r="Q26" s="1">
        <f>SUM(Q24:Q25)</f>
        <v>0</v>
      </c>
      <c r="U26" s="3"/>
      <c r="W26" s="3"/>
      <c r="X26" s="4"/>
      <c r="Y26" s="4"/>
      <c r="Z26" s="4"/>
      <c r="AA26" s="4"/>
    </row>
    <row r="27" spans="1:27" s="1" customFormat="1" ht="27" thickBot="1" x14ac:dyDescent="0.3">
      <c r="I27" s="215" t="s">
        <v>531</v>
      </c>
      <c r="J27" s="225" t="str">
        <f>IF($E26&lt;&gt;"",SUM($E5:$E25)/$E26,"")</f>
        <v/>
      </c>
      <c r="K27" s="227" t="str">
        <f>IF($H26&lt;&gt;"",SUM($H5:$H25)/$H26,"")</f>
        <v/>
      </c>
      <c r="L27" s="11"/>
      <c r="M27" s="62" t="s">
        <v>36</v>
      </c>
      <c r="N27" s="63">
        <f>'Grade - 9'!O27+N26</f>
        <v>0</v>
      </c>
      <c r="O27" s="64">
        <f>N27+O26</f>
        <v>0</v>
      </c>
      <c r="U27" s="3"/>
      <c r="W27" s="3"/>
      <c r="X27" s="4"/>
      <c r="Y27" s="4"/>
      <c r="Z27" s="4"/>
      <c r="AA27" s="4"/>
    </row>
    <row r="28" spans="1:27" s="1" customFormat="1" ht="13.8" thickBot="1" x14ac:dyDescent="0.3">
      <c r="I28" s="245" t="s">
        <v>6</v>
      </c>
      <c r="J28" s="246"/>
      <c r="K28" s="234" t="str">
        <f>IF(Q30&gt;0,$P30/Q30,"")</f>
        <v/>
      </c>
      <c r="P28" s="1">
        <f>'Grade - 9'!P30</f>
        <v>0</v>
      </c>
      <c r="R28" s="1" t="str">
        <f>'Grade - 9'!R29</f>
        <v>Total Grade 9</v>
      </c>
    </row>
    <row r="29" spans="1:27" s="1" customFormat="1" ht="13.8" thickBot="1" x14ac:dyDescent="0.3">
      <c r="I29" s="245" t="s">
        <v>530</v>
      </c>
      <c r="J29" s="246"/>
      <c r="K29" s="216" t="str">
        <f>IF(Q26&gt;0,$P26/Q26,"")</f>
        <v/>
      </c>
      <c r="P29" s="1">
        <f>SUM(J5:K25)</f>
        <v>0</v>
      </c>
      <c r="R29" s="1" t="s">
        <v>543</v>
      </c>
    </row>
    <row r="30" spans="1:27" s="1" customFormat="1" ht="13.8" thickBot="1" x14ac:dyDescent="0.3">
      <c r="A30" s="73"/>
      <c r="B30" s="9"/>
      <c r="D30" s="6"/>
      <c r="E30" s="3"/>
      <c r="H30" s="3"/>
      <c r="I30" s="245" t="s">
        <v>149</v>
      </c>
      <c r="J30" s="246"/>
      <c r="K30" s="226" t="str">
        <f>IF(S19&gt;0,S19,"")</f>
        <v/>
      </c>
      <c r="L30" s="74"/>
      <c r="M30" s="3"/>
      <c r="P30" s="1">
        <f>SUM(P28:P29)</f>
        <v>0</v>
      </c>
      <c r="Q30" s="1">
        <f>Q26</f>
        <v>0</v>
      </c>
    </row>
    <row r="31" spans="1:27" s="1" customFormat="1" x14ac:dyDescent="0.25">
      <c r="F31" s="73"/>
      <c r="G31" s="73"/>
    </row>
    <row r="32" spans="1:27" s="1" customFormat="1" x14ac:dyDescent="0.25">
      <c r="A32" s="3"/>
      <c r="B32" s="9"/>
      <c r="L32" s="21"/>
    </row>
    <row r="33" spans="1:17" s="1" customFormat="1" x14ac:dyDescent="0.25">
      <c r="A33" s="3"/>
      <c r="B33" s="9"/>
      <c r="F33" s="5"/>
      <c r="G33" s="5"/>
      <c r="L33" s="21"/>
    </row>
    <row r="34" spans="1:17" s="1" customFormat="1" x14ac:dyDescent="0.25">
      <c r="A34" s="5"/>
      <c r="B34" s="9"/>
      <c r="F34" s="5"/>
      <c r="G34" s="5"/>
      <c r="L34" s="21"/>
      <c r="M34" s="5"/>
      <c r="N34" s="3"/>
      <c r="O34" s="3"/>
      <c r="P34" s="3"/>
      <c r="Q34" s="3"/>
    </row>
    <row r="35" spans="1:17" s="1" customFormat="1" x14ac:dyDescent="0.25">
      <c r="A35" s="5"/>
      <c r="B35" s="9"/>
      <c r="E35" s="5"/>
      <c r="F35" s="5"/>
      <c r="G35" s="5"/>
      <c r="H35" s="5"/>
      <c r="I35" s="5"/>
      <c r="J35" s="5"/>
      <c r="K35" s="5"/>
      <c r="L35" s="5"/>
    </row>
    <row r="36" spans="1:17" s="1" customFormat="1" x14ac:dyDescent="0.25">
      <c r="A36" s="5"/>
      <c r="B36" s="8"/>
      <c r="C36" s="8"/>
      <c r="D36" s="10"/>
      <c r="E36" s="3"/>
      <c r="F36" s="5"/>
      <c r="G36" s="5"/>
      <c r="H36" s="3"/>
      <c r="I36" s="3"/>
      <c r="J36" s="3"/>
      <c r="M36" s="3"/>
      <c r="Q36" s="3"/>
    </row>
    <row r="37" spans="1:17" s="1" customFormat="1" x14ac:dyDescent="0.25">
      <c r="A37" s="5"/>
      <c r="F37" s="5"/>
      <c r="G37" s="5"/>
      <c r="K37" s="3"/>
      <c r="L37" s="3"/>
      <c r="M37" s="2"/>
      <c r="N37" s="2"/>
      <c r="O37" s="2"/>
      <c r="P37" s="2"/>
      <c r="Q37" s="2"/>
    </row>
    <row r="38" spans="1:17" s="1" customFormat="1" x14ac:dyDescent="0.25">
      <c r="A38" s="5"/>
      <c r="E38" s="2"/>
      <c r="F38" s="5"/>
      <c r="G38" s="5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s="1" customFormat="1" x14ac:dyDescent="0.25">
      <c r="A39" s="5"/>
      <c r="E39" s="2"/>
      <c r="F39" s="5"/>
      <c r="G39" s="5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s="1" customFormat="1" x14ac:dyDescent="0.25">
      <c r="A40" s="5"/>
      <c r="E40" s="2"/>
      <c r="F40" s="5"/>
      <c r="G40" s="5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s="1" customFormat="1" x14ac:dyDescent="0.25">
      <c r="A41" s="5"/>
      <c r="E41" s="2"/>
      <c r="F41" s="5"/>
      <c r="G41" s="5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s="1" customFormat="1" x14ac:dyDescent="0.25">
      <c r="E42" s="2"/>
      <c r="F42" s="5"/>
      <c r="G42" s="5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s="1" customFormat="1" x14ac:dyDescent="0.25">
      <c r="E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s="1" customFormat="1" x14ac:dyDescent="0.25">
      <c r="E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s="1" customFormat="1" x14ac:dyDescent="0.25">
      <c r="E45" s="5"/>
      <c r="H45" s="5"/>
      <c r="I45" s="5"/>
      <c r="J45" s="2"/>
      <c r="K45" s="2"/>
      <c r="L45" s="2"/>
      <c r="M45" s="2"/>
      <c r="N45" s="2"/>
      <c r="O45" s="2"/>
      <c r="P45" s="2"/>
      <c r="Q45" s="2"/>
    </row>
    <row r="46" spans="1:17" s="1" customFormat="1" x14ac:dyDescent="0.25">
      <c r="D46" s="7"/>
      <c r="E46" s="7"/>
      <c r="F46" s="7"/>
      <c r="G46" s="7"/>
      <c r="H46" s="7"/>
      <c r="I46" s="7"/>
      <c r="J46" s="5"/>
      <c r="K46" s="5"/>
      <c r="L46" s="5"/>
      <c r="M46" s="5"/>
      <c r="N46" s="4"/>
      <c r="O46" s="4"/>
      <c r="P46" s="4"/>
    </row>
    <row r="47" spans="1:17" s="1" customFormat="1" x14ac:dyDescent="0.2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 x14ac:dyDescent="0.2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4:17" s="1" customFormat="1" x14ac:dyDescent="0.2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4:17" s="1" customFormat="1" x14ac:dyDescent="0.2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4:17" s="1" customFormat="1" x14ac:dyDescent="0.2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4:17" s="1" customFormat="1" x14ac:dyDescent="0.2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4:17" s="1" customFormat="1" x14ac:dyDescent="0.2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4:17" s="1" customFormat="1" x14ac:dyDescent="0.2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4:17" s="1" customFormat="1" x14ac:dyDescent="0.2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4:17" s="1" customFormat="1" x14ac:dyDescent="0.25">
      <c r="E56" s="5"/>
      <c r="F56" s="5"/>
      <c r="G56" s="5"/>
      <c r="H56" s="5"/>
      <c r="I56" s="5"/>
      <c r="J56" s="2"/>
      <c r="K56" s="2"/>
      <c r="L56" s="2"/>
      <c r="M56" s="2"/>
      <c r="N56" s="2"/>
      <c r="O56" s="2"/>
      <c r="P56" s="2"/>
      <c r="Q56" s="2"/>
    </row>
    <row r="57" spans="4:17" s="1" customFormat="1" x14ac:dyDescent="0.25">
      <c r="D57" s="7"/>
      <c r="E57" s="7"/>
      <c r="F57" s="7"/>
      <c r="G57" s="7"/>
      <c r="H57" s="7"/>
      <c r="I57" s="7"/>
      <c r="J57" s="5"/>
      <c r="K57" s="5"/>
      <c r="L57" s="5"/>
      <c r="M57" s="5"/>
      <c r="N57" s="4"/>
      <c r="O57" s="4"/>
      <c r="P57" s="4"/>
      <c r="Q57" s="4"/>
    </row>
    <row r="58" spans="4:17" s="1" customFormat="1" x14ac:dyDescent="0.2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4:17" s="1" customFormat="1" x14ac:dyDescent="0.25">
      <c r="E59" s="2"/>
      <c r="F59" s="2"/>
      <c r="G59" s="2"/>
      <c r="H59" s="2"/>
      <c r="I59" s="2"/>
      <c r="J59" s="2"/>
      <c r="K59" s="2"/>
      <c r="L59" s="2"/>
      <c r="M59" s="2"/>
      <c r="Q59" s="2"/>
    </row>
    <row r="60" spans="4:17" s="1" customFormat="1" x14ac:dyDescent="0.2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4:17" s="1" customFormat="1" x14ac:dyDescent="0.2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4:17" s="1" customFormat="1" x14ac:dyDescent="0.2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4:17" s="1" customFormat="1" x14ac:dyDescent="0.2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4:17" s="1" customFormat="1" x14ac:dyDescent="0.2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0:17" s="1" customFormat="1" x14ac:dyDescent="0.25">
      <c r="J65" s="2"/>
      <c r="K65" s="2"/>
      <c r="L65" s="2"/>
      <c r="M65" s="2"/>
      <c r="N65" s="2"/>
      <c r="O65" s="2"/>
      <c r="P65" s="2"/>
      <c r="Q65" s="2"/>
    </row>
    <row r="66" spans="10:17" s="1" customFormat="1" x14ac:dyDescent="0.25"/>
  </sheetData>
  <mergeCells count="9">
    <mergeCell ref="I28:J28"/>
    <mergeCell ref="I29:J29"/>
    <mergeCell ref="I30:J30"/>
    <mergeCell ref="A2:O2"/>
    <mergeCell ref="B3:C3"/>
    <mergeCell ref="N3:O3"/>
    <mergeCell ref="D3:F3"/>
    <mergeCell ref="G3:I3"/>
    <mergeCell ref="J3:K3"/>
  </mergeCells>
  <phoneticPr fontId="0" type="noConversion"/>
  <dataValidations count="11">
    <dataValidation type="whole" allowBlank="1" showInputMessage="1" showErrorMessage="1" sqref="D30">
      <formula1>1</formula1>
      <formula2>3</formula2>
    </dataValidation>
    <dataValidation type="whole" allowBlank="1" showInputMessage="1" showErrorMessage="1" sqref="H5:H25 E5:E25">
      <formula1>0</formula1>
      <formula2>100</formula2>
    </dataValidation>
    <dataValidation type="list" showInputMessage="1" showErrorMessage="1" sqref="B5:B6">
      <formula1>English</formula1>
    </dataValidation>
    <dataValidation type="list" allowBlank="1" showInputMessage="1" showErrorMessage="1" sqref="B8:B9">
      <formula1>Mathematics</formula1>
    </dataValidation>
    <dataValidation type="list" allowBlank="1" showInputMessage="1" showErrorMessage="1" sqref="B11:B12">
      <formula1>Science</formula1>
    </dataValidation>
    <dataValidation type="list" allowBlank="1" showInputMessage="1" showErrorMessage="1" sqref="B14:B15">
      <formula1>Social_Studies</formula1>
    </dataValidation>
    <dataValidation type="list" allowBlank="1" showInputMessage="1" showErrorMessage="1" sqref="B20:B24">
      <formula1>Electives</formula1>
    </dataValidation>
    <dataValidation type="list" allowBlank="1" showInputMessage="1" showErrorMessage="1" sqref="C5:C25">
      <formula1>Code</formula1>
    </dataValidation>
    <dataValidation type="list" allowBlank="1" showInputMessage="1" showErrorMessage="1" sqref="G5:G25 D5:D25">
      <formula1>Level</formula1>
    </dataValidation>
    <dataValidation type="list" operator="equal" allowBlank="1" showInputMessage="1" showErrorMessage="1" sqref="I5:I25 F5:F25">
      <formula1>Credit_Denied</formula1>
    </dataValidation>
    <dataValidation type="list" allowBlank="1" showInputMessage="1" showErrorMessage="1" sqref="B17:B18">
      <formula1>Language</formula1>
    </dataValidation>
  </dataValidations>
  <pageMargins left="0.75" right="0.75" top="1" bottom="1" header="0.5" footer="0.5"/>
  <pageSetup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66"/>
  <sheetViews>
    <sheetView workbookViewId="0">
      <selection sqref="A1:XFD1048576"/>
    </sheetView>
  </sheetViews>
  <sheetFormatPr defaultRowHeight="13.2" x14ac:dyDescent="0.25"/>
  <cols>
    <col min="1" max="1" width="14.109375" bestFit="1" customWidth="1"/>
    <col min="2" max="2" width="25.6640625" customWidth="1"/>
    <col min="3" max="3" width="8" customWidth="1"/>
    <col min="4" max="4" width="6.44140625" customWidth="1"/>
    <col min="5" max="5" width="6.33203125" customWidth="1"/>
    <col min="6" max="7" width="8.109375" customWidth="1"/>
    <col min="8" max="8" width="6.33203125" bestFit="1" customWidth="1"/>
    <col min="9" max="9" width="10.6640625" customWidth="1"/>
    <col min="10" max="11" width="7.6640625" customWidth="1"/>
    <col min="12" max="12" width="2.6640625" customWidth="1"/>
    <col min="13" max="13" width="9.88671875" customWidth="1"/>
    <col min="14" max="14" width="6.33203125" bestFit="1" customWidth="1"/>
    <col min="15" max="15" width="6.88671875" bestFit="1" customWidth="1"/>
    <col min="16" max="21" width="9.109375" hidden="1" customWidth="1"/>
    <col min="22" max="23" width="0" hidden="1" customWidth="1"/>
  </cols>
  <sheetData>
    <row r="1" spans="1:27" ht="13.8" thickBot="1" x14ac:dyDescent="0.3"/>
    <row r="2" spans="1:27" ht="30.75" customHeight="1" thickBot="1" x14ac:dyDescent="0.3">
      <c r="A2" s="235" t="s">
        <v>550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7"/>
      <c r="S2" s="1"/>
    </row>
    <row r="3" spans="1:27" s="1" customFormat="1" ht="26.25" customHeight="1" thickBot="1" x14ac:dyDescent="0.3">
      <c r="A3" s="231" t="s">
        <v>44</v>
      </c>
      <c r="B3" s="247" t="s">
        <v>0</v>
      </c>
      <c r="C3" s="248"/>
      <c r="D3" s="249" t="s">
        <v>49</v>
      </c>
      <c r="E3" s="251"/>
      <c r="F3" s="250"/>
      <c r="G3" s="249" t="s">
        <v>50</v>
      </c>
      <c r="H3" s="251"/>
      <c r="I3" s="250"/>
      <c r="J3" s="251" t="s">
        <v>7</v>
      </c>
      <c r="K3" s="250"/>
      <c r="L3" s="15"/>
      <c r="M3" s="15"/>
      <c r="N3" s="249" t="s">
        <v>34</v>
      </c>
      <c r="O3" s="250"/>
      <c r="S3" s="1" t="s">
        <v>539</v>
      </c>
      <c r="T3" s="1" t="s">
        <v>49</v>
      </c>
      <c r="U3" s="1" t="s">
        <v>50</v>
      </c>
      <c r="V3" s="1" t="s">
        <v>537</v>
      </c>
      <c r="Y3" s="4"/>
      <c r="Z3" s="4"/>
      <c r="AA3" s="4"/>
    </row>
    <row r="4" spans="1:27" s="1" customFormat="1" ht="40.200000000000003" thickBot="1" x14ac:dyDescent="0.3">
      <c r="A4" s="228" t="s">
        <v>10</v>
      </c>
      <c r="B4" s="36" t="s">
        <v>9</v>
      </c>
      <c r="C4" s="80" t="s">
        <v>33</v>
      </c>
      <c r="D4" s="36" t="s">
        <v>8</v>
      </c>
      <c r="E4" s="181" t="s">
        <v>12</v>
      </c>
      <c r="F4" s="37" t="s">
        <v>37</v>
      </c>
      <c r="G4" s="88" t="s">
        <v>8</v>
      </c>
      <c r="H4" s="89" t="s">
        <v>12</v>
      </c>
      <c r="I4" s="90" t="s">
        <v>38</v>
      </c>
      <c r="J4" s="36" t="s">
        <v>49</v>
      </c>
      <c r="K4" s="37" t="s">
        <v>50</v>
      </c>
      <c r="L4" s="15"/>
      <c r="M4" s="15"/>
      <c r="N4" s="36" t="s">
        <v>49</v>
      </c>
      <c r="O4" s="37" t="s">
        <v>50</v>
      </c>
      <c r="S4" s="1" t="str">
        <f>IF('Grade - 10'!V7&lt;&gt;"",1,"")</f>
        <v/>
      </c>
      <c r="T4" s="1" t="str">
        <f>IF(COUNTA(E5:E16)&lt;&gt;0,COUNTA(E5:E16),"")</f>
        <v/>
      </c>
      <c r="U4" s="1" t="str">
        <f>IF(COUNTA(H5:H16)&lt;&gt;0,COUNTA(H5:H16),"")</f>
        <v/>
      </c>
      <c r="V4" s="1">
        <f>SUM(S4:U4)</f>
        <v>0</v>
      </c>
      <c r="W4" s="1" t="s">
        <v>535</v>
      </c>
      <c r="Y4" s="4"/>
      <c r="Z4" s="4"/>
      <c r="AA4" s="4"/>
    </row>
    <row r="5" spans="1:27" s="1" customFormat="1" x14ac:dyDescent="0.25">
      <c r="A5" s="41" t="s">
        <v>2</v>
      </c>
      <c r="B5" s="160"/>
      <c r="C5" s="170"/>
      <c r="D5" s="161"/>
      <c r="E5" s="105"/>
      <c r="F5" s="153"/>
      <c r="G5" s="161"/>
      <c r="H5" s="91"/>
      <c r="I5" s="153"/>
      <c r="J5" s="60" t="str">
        <f>IF($E5&lt;&gt;"",IF($D5&lt;&gt;"",IF($E5&gt;69,VLOOKUP($E5,'Class Rank'!$A$3:$D$33,LEFT($D5)+1,FALSE),0),""),"")</f>
        <v/>
      </c>
      <c r="K5" s="61" t="str">
        <f>IF($H5&lt;&gt;"",IF($G5&lt;&gt;"",IF(H5&gt;69,VLOOKUP(H5,'Class Rank'!$A$3:$D$33,LEFT($G5)+1,FALSE),0),""),"")</f>
        <v/>
      </c>
      <c r="N5" s="60" t="str">
        <f>IF(LEFT(F5)&lt;&gt;"*",IF($E5&lt;&gt;"",IF($D5&lt;&gt;"",IF($E5&gt;69,0.5,0),""),""),0)</f>
        <v/>
      </c>
      <c r="O5" s="61" t="str">
        <f>IF(LEFT(I5)&lt;&gt;"*",IF($H5&lt;&gt;"",IF($G5&lt;&gt;"",IF($H5&gt;69,0.5,0),""),""),0)</f>
        <v/>
      </c>
      <c r="Q5" s="121" t="str">
        <f>IF(E5&lt;&gt;"",(IF(E5&lt;&gt;"",VLOOKUP(E5,General!$C$2:$D$6,2),"")),"")</f>
        <v/>
      </c>
      <c r="R5" s="122" t="str">
        <f>IF(H5&lt;&gt;"",(IF(H5&lt;&gt;"",VLOOKUP(H5,General!$C$2:$D$6,2),"")),"")</f>
        <v/>
      </c>
      <c r="S5" s="1" t="str">
        <f>IF('Grade - 10'!V7&lt;&gt;"",'Grade - 10'!V7,"")</f>
        <v/>
      </c>
      <c r="T5" s="1" t="str">
        <f>IF(T4&lt;&gt;"",SUM(E5:E16)/T4,"")</f>
        <v/>
      </c>
      <c r="U5" s="1" t="str">
        <f>IF(U4&lt;&gt;"",SUM(H5:H16)/U4,"")</f>
        <v/>
      </c>
      <c r="V5" s="1">
        <f>SUM(S5:U5)</f>
        <v>0</v>
      </c>
      <c r="W5" s="1" t="s">
        <v>536</v>
      </c>
      <c r="Y5" s="4"/>
      <c r="Z5" s="4"/>
      <c r="AA5" s="4"/>
    </row>
    <row r="6" spans="1:27" s="1" customFormat="1" x14ac:dyDescent="0.25">
      <c r="A6" s="42"/>
      <c r="B6" s="162"/>
      <c r="C6" s="173"/>
      <c r="D6" s="166"/>
      <c r="E6" s="106"/>
      <c r="F6" s="156"/>
      <c r="G6" s="166"/>
      <c r="H6" s="82"/>
      <c r="I6" s="156"/>
      <c r="J6" s="67" t="str">
        <f>IF($E6&lt;&gt;"",IF($D6&lt;&gt;"",IF($E6&gt;69,VLOOKUP($E6,'Class Rank'!$A$3:$D$33,LEFT($D6)+1,FALSE),0),""),"")</f>
        <v/>
      </c>
      <c r="K6" s="68" t="str">
        <f>IF($H6&lt;&gt;"",IF($G6&lt;&gt;"",IF(H6&gt;69,VLOOKUP(H6,'Class Rank'!$A$3:$D$33,LEFT($G6)+1,FALSE),0),""),"")</f>
        <v/>
      </c>
      <c r="N6" s="67" t="str">
        <f t="shared" ref="N6:N25" si="0">IF(LEFT(F6)&lt;&gt;"*",IF($E6&lt;&gt;"",IF($D6&lt;&gt;"",IF($E6&gt;69,0.5,0),""),""),0)</f>
        <v/>
      </c>
      <c r="O6" s="68" t="str">
        <f t="shared" ref="O6:O25" si="1">IF(LEFT(I6)&lt;&gt;"*",IF($H6&lt;&gt;"",IF($G6&lt;&gt;"",IF($H6&gt;69,0.5,0),""),""),0)</f>
        <v/>
      </c>
      <c r="Q6" s="123" t="str">
        <f>IF(E6&lt;&gt;"",(IF(E6&lt;&gt;"",VLOOKUP(E6,General!$C$2:$D$6,2),"")),"")</f>
        <v/>
      </c>
      <c r="R6" s="124" t="str">
        <f>IF(H6&lt;&gt;"",(IF(H6&lt;&gt;"",VLOOKUP(H6,General!$C$2:$D$6,2),"")),"")</f>
        <v/>
      </c>
      <c r="S6" s="1">
        <f>IF(S5&lt;&gt;"",1,0)</f>
        <v>0</v>
      </c>
      <c r="T6" s="1">
        <f>IF(T5&lt;&gt;"",1,0)</f>
        <v>0</v>
      </c>
      <c r="U6" s="1">
        <f>IF(U5&lt;&gt;"",1,0)</f>
        <v>0</v>
      </c>
      <c r="V6" s="1">
        <f>SUM(S6:U6)</f>
        <v>0</v>
      </c>
      <c r="Y6" s="4"/>
      <c r="Z6" s="4"/>
      <c r="AA6" s="4"/>
    </row>
    <row r="7" spans="1:27" s="1" customFormat="1" ht="13.8" thickBot="1" x14ac:dyDescent="0.3">
      <c r="A7" s="43"/>
      <c r="B7" s="163"/>
      <c r="C7" s="171"/>
      <c r="D7" s="164"/>
      <c r="E7" s="107"/>
      <c r="F7" s="154"/>
      <c r="G7" s="164"/>
      <c r="H7" s="92"/>
      <c r="I7" s="154"/>
      <c r="J7" s="63" t="str">
        <f>IF($E7&lt;&gt;"",IF($D7&lt;&gt;"",IF($E7&gt;69,VLOOKUP($E7,'Class Rank'!$A$3:$D$33,LEFT($D7)+1,FALSE),0),""),"")</f>
        <v/>
      </c>
      <c r="K7" s="64" t="str">
        <f>IF($H7&lt;&gt;"",IF($G7&lt;&gt;"",IF(H7&gt;69,VLOOKUP(H7,'Class Rank'!$A$3:$D$33,LEFT($G7)+1,FALSE),0),""),"")</f>
        <v/>
      </c>
      <c r="N7" s="63" t="str">
        <f t="shared" si="0"/>
        <v/>
      </c>
      <c r="O7" s="64" t="str">
        <f t="shared" si="1"/>
        <v/>
      </c>
      <c r="Q7" s="123" t="str">
        <f>IF(E7&lt;&gt;"",(IF(E7&lt;&gt;"",VLOOKUP(E7,General!$C$2:$D$6,2),"")),"")</f>
        <v/>
      </c>
      <c r="R7" s="124" t="str">
        <f>IF(H7&lt;&gt;"",(IF(H7&lt;&gt;"",VLOOKUP(H7,General!$C$2:$D$6,2),"")),"")</f>
        <v/>
      </c>
      <c r="V7" s="1" t="str">
        <f>IF(V6&gt;0,V5/V6,"")</f>
        <v/>
      </c>
      <c r="W7" s="1" t="s">
        <v>548</v>
      </c>
      <c r="Y7" s="4"/>
      <c r="Z7" s="4"/>
      <c r="AA7" s="4"/>
    </row>
    <row r="8" spans="1:27" s="1" customFormat="1" x14ac:dyDescent="0.25">
      <c r="A8" s="44" t="s">
        <v>11</v>
      </c>
      <c r="B8" s="144"/>
      <c r="C8" s="174"/>
      <c r="D8" s="185"/>
      <c r="E8" s="176"/>
      <c r="F8" s="157"/>
      <c r="G8" s="185"/>
      <c r="H8" s="16"/>
      <c r="I8" s="157"/>
      <c r="J8" s="97" t="str">
        <f>IF($E8&lt;&gt;"",IF($D8&lt;&gt;"",IF($E8&gt;69,VLOOKUP($E8,'Class Rank'!$A$3:$D$33,LEFT($D8)+1,FALSE),0),""),"")</f>
        <v/>
      </c>
      <c r="K8" s="98" t="str">
        <f>IF($H8&lt;&gt;"",IF($G8&lt;&gt;"",IF(H8&gt;69,VLOOKUP(H8,'Class Rank'!$A$3:$D$33,LEFT($G8)+1,FALSE),0),""),"")</f>
        <v/>
      </c>
      <c r="N8" s="97" t="str">
        <f t="shared" si="0"/>
        <v/>
      </c>
      <c r="O8" s="98" t="str">
        <f t="shared" si="1"/>
        <v/>
      </c>
      <c r="Q8" s="123" t="str">
        <f>IF(E8&lt;&gt;"",(IF(E8&lt;&gt;"",VLOOKUP(E8,General!$C$2:$D$6,2),"")),"")</f>
        <v/>
      </c>
      <c r="R8" s="124" t="str">
        <f>IF(H8&lt;&gt;"",(IF(H8&lt;&gt;"",VLOOKUP(H8,General!$C$2:$D$6,2),"")),"")</f>
        <v/>
      </c>
      <c r="U8" s="3"/>
      <c r="W8" s="3"/>
      <c r="X8" s="4"/>
      <c r="Y8" s="4"/>
      <c r="Z8" s="4"/>
      <c r="AA8" s="4"/>
    </row>
    <row r="9" spans="1:27" s="1" customFormat="1" x14ac:dyDescent="0.25">
      <c r="A9" s="45"/>
      <c r="B9" s="145"/>
      <c r="C9" s="172"/>
      <c r="D9" s="165"/>
      <c r="E9" s="133"/>
      <c r="F9" s="155"/>
      <c r="G9" s="165"/>
      <c r="H9" s="71"/>
      <c r="I9" s="155"/>
      <c r="J9" s="67" t="str">
        <f>IF($E9&lt;&gt;"",IF($D9&lt;&gt;"",IF($E9&gt;69,VLOOKUP($E9,'Class Rank'!$A$3:$D$33,LEFT($D9)+1,FALSE),0),""),"")</f>
        <v/>
      </c>
      <c r="K9" s="68" t="str">
        <f>IF($H9&lt;&gt;"",IF($G9&lt;&gt;"",IF(H9&gt;69,VLOOKUP(H9,'Class Rank'!$A$3:$D$33,LEFT($G9)+1,FALSE),0),""),"")</f>
        <v/>
      </c>
      <c r="N9" s="67" t="str">
        <f t="shared" si="0"/>
        <v/>
      </c>
      <c r="O9" s="68" t="str">
        <f t="shared" si="1"/>
        <v/>
      </c>
      <c r="Q9" s="123" t="str">
        <f>IF(E9&lt;&gt;"",(IF(E9&lt;&gt;"",VLOOKUP(E9,General!$C$2:$D$6,2),"")),"")</f>
        <v/>
      </c>
      <c r="R9" s="124" t="str">
        <f>IF(H9&lt;&gt;"",(IF(H9&lt;&gt;"",VLOOKUP(H9,General!$C$2:$D$6,2),"")),"")</f>
        <v/>
      </c>
      <c r="U9" s="3"/>
      <c r="W9" s="3"/>
      <c r="X9" s="4"/>
      <c r="Y9" s="4"/>
      <c r="Z9" s="4"/>
      <c r="AA9" s="4"/>
    </row>
    <row r="10" spans="1:27" s="1" customFormat="1" ht="13.8" thickBot="1" x14ac:dyDescent="0.3">
      <c r="A10" s="43"/>
      <c r="B10" s="147"/>
      <c r="C10" s="175"/>
      <c r="D10" s="187"/>
      <c r="E10" s="138"/>
      <c r="F10" s="158"/>
      <c r="G10" s="187"/>
      <c r="H10" s="95"/>
      <c r="I10" s="158"/>
      <c r="J10" s="99" t="str">
        <f>IF($E10&lt;&gt;"",IF($D10&lt;&gt;"",IF($E10&gt;69,VLOOKUP($E10,'Class Rank'!$A$3:$D$33,LEFT($D10)+1,FALSE),0),""),"")</f>
        <v/>
      </c>
      <c r="K10" s="100" t="str">
        <f>IF($H10&lt;&gt;"",IF($G10&lt;&gt;"",IF(H10&gt;69,VLOOKUP(H10,'Class Rank'!$A$3:$D$33,LEFT($G10)+1,FALSE),0),""),"")</f>
        <v/>
      </c>
      <c r="N10" s="99" t="str">
        <f t="shared" si="0"/>
        <v/>
      </c>
      <c r="O10" s="100" t="str">
        <f t="shared" si="1"/>
        <v/>
      </c>
      <c r="Q10" s="123" t="str">
        <f>IF(E10&lt;&gt;"",(IF(E10&lt;&gt;"",VLOOKUP(E10,General!$C$2:$D$6,2),"")),"")</f>
        <v/>
      </c>
      <c r="R10" s="124" t="str">
        <f>IF(H10&lt;&gt;"",(IF(H10&lt;&gt;"",VLOOKUP(H10,General!$C$2:$D$6,2),"")),"")</f>
        <v/>
      </c>
      <c r="T10" s="2"/>
      <c r="U10" s="2"/>
      <c r="V10" s="2"/>
      <c r="W10" s="2"/>
      <c r="X10" s="2"/>
      <c r="Y10" s="2"/>
      <c r="Z10" s="2"/>
      <c r="AA10" s="2"/>
    </row>
    <row r="11" spans="1:27" s="1" customFormat="1" x14ac:dyDescent="0.25">
      <c r="A11" s="44" t="s">
        <v>1</v>
      </c>
      <c r="B11" s="140"/>
      <c r="C11" s="170"/>
      <c r="D11" s="161"/>
      <c r="E11" s="105"/>
      <c r="F11" s="153"/>
      <c r="G11" s="161"/>
      <c r="H11" s="91"/>
      <c r="I11" s="153"/>
      <c r="J11" s="60" t="str">
        <f>IF($E11&lt;&gt;"",IF($D11&lt;&gt;"",IF($E11&gt;69,VLOOKUP($E11,'Class Rank'!$A$3:$D$33,LEFT($D11)+1,FALSE),0),""),"")</f>
        <v/>
      </c>
      <c r="K11" s="61" t="str">
        <f>IF($H11&lt;&gt;"",IF($G11&lt;&gt;"",IF(H11&gt;69,VLOOKUP(H11,'Class Rank'!$A$3:$D$33,LEFT($G11)+1,FALSE),0),""),"")</f>
        <v/>
      </c>
      <c r="N11" s="60" t="str">
        <f t="shared" si="0"/>
        <v/>
      </c>
      <c r="O11" s="61" t="str">
        <f t="shared" si="1"/>
        <v/>
      </c>
      <c r="Q11" s="123" t="str">
        <f>IF(E11&lt;&gt;"",(IF(E11&lt;&gt;"",VLOOKUP(E11,General!$C$2:$D$6,2),"")),"")</f>
        <v/>
      </c>
      <c r="R11" s="124" t="str">
        <f>IF(H11&lt;&gt;"",(IF(H11&lt;&gt;"",VLOOKUP(H11,General!$C$2:$D$6,2),"")),"")</f>
        <v/>
      </c>
      <c r="T11" s="2"/>
      <c r="U11" s="2"/>
      <c r="V11" s="2"/>
      <c r="W11" s="2"/>
      <c r="X11" s="2"/>
      <c r="Y11" s="2"/>
      <c r="Z11" s="2"/>
      <c r="AA11" s="2"/>
    </row>
    <row r="12" spans="1:27" s="1" customFormat="1" x14ac:dyDescent="0.25">
      <c r="A12" s="42"/>
      <c r="B12" s="148"/>
      <c r="C12" s="173"/>
      <c r="D12" s="166"/>
      <c r="E12" s="135"/>
      <c r="F12" s="156"/>
      <c r="G12" s="166"/>
      <c r="H12" s="83"/>
      <c r="I12" s="156"/>
      <c r="J12" s="67" t="str">
        <f>IF($E12&lt;&gt;"",IF($D12&lt;&gt;"",IF($E12&gt;69,VLOOKUP($E12,'Class Rank'!$A$3:$D$33,LEFT($D12)+1,FALSE),0),""),"")</f>
        <v/>
      </c>
      <c r="K12" s="68" t="str">
        <f>IF($H12&lt;&gt;"",IF($G12&lt;&gt;"",IF(H12&gt;69,VLOOKUP(H12,'Class Rank'!$A$3:$D$33,LEFT($G12)+1,FALSE),0),""),"")</f>
        <v/>
      </c>
      <c r="N12" s="67" t="str">
        <f t="shared" si="0"/>
        <v/>
      </c>
      <c r="O12" s="68" t="str">
        <f t="shared" si="1"/>
        <v/>
      </c>
      <c r="Q12" s="123" t="str">
        <f>IF(E12&lt;&gt;"",(IF(E12&lt;&gt;"",VLOOKUP(E12,General!$C$2:$D$6,2),"")),"")</f>
        <v/>
      </c>
      <c r="R12" s="124" t="str">
        <f>IF(H12&lt;&gt;"",(IF(H12&lt;&gt;"",VLOOKUP(H12,General!$C$2:$D$6,2),"")),"")</f>
        <v/>
      </c>
      <c r="U12" s="3"/>
      <c r="W12" s="3"/>
      <c r="X12" s="4"/>
      <c r="Y12" s="4"/>
      <c r="Z12" s="4"/>
      <c r="AA12" s="4"/>
    </row>
    <row r="13" spans="1:27" s="1" customFormat="1" ht="13.8" thickBot="1" x14ac:dyDescent="0.3">
      <c r="A13" s="46"/>
      <c r="B13" s="150"/>
      <c r="C13" s="171"/>
      <c r="D13" s="164"/>
      <c r="E13" s="136"/>
      <c r="F13" s="154"/>
      <c r="G13" s="164"/>
      <c r="H13" s="70"/>
      <c r="I13" s="154"/>
      <c r="J13" s="63" t="str">
        <f>IF($E13&lt;&gt;"",IF($D13&lt;&gt;"",IF($E13&gt;69,VLOOKUP($E13,'Class Rank'!$A$3:$D$33,LEFT($D13)+1,FALSE),0),""),"")</f>
        <v/>
      </c>
      <c r="K13" s="64" t="str">
        <f>IF($H13&lt;&gt;"",IF($G13&lt;&gt;"",IF(H13&gt;69,VLOOKUP(H13,'Class Rank'!$A$3:$D$33,LEFT($G13)+1,FALSE),0),""),"")</f>
        <v/>
      </c>
      <c r="N13" s="99" t="str">
        <f t="shared" si="0"/>
        <v/>
      </c>
      <c r="O13" s="100" t="str">
        <f t="shared" si="1"/>
        <v/>
      </c>
      <c r="Q13" s="123" t="str">
        <f>IF(E13&lt;&gt;"",(IF(E13&lt;&gt;"",VLOOKUP(E13,General!$C$2:$D$6,2),"")),"")</f>
        <v/>
      </c>
      <c r="R13" s="124" t="str">
        <f>IF(H13&lt;&gt;"",(IF(H13&lt;&gt;"",VLOOKUP(H13,General!$C$2:$D$6,2),"")),"")</f>
        <v/>
      </c>
      <c r="U13" s="3"/>
      <c r="W13" s="3"/>
      <c r="X13" s="4"/>
      <c r="Y13" s="4"/>
      <c r="Z13" s="4"/>
      <c r="AA13" s="4"/>
    </row>
    <row r="14" spans="1:27" s="1" customFormat="1" x14ac:dyDescent="0.25">
      <c r="A14" s="44" t="s">
        <v>3</v>
      </c>
      <c r="B14" s="151"/>
      <c r="C14" s="174"/>
      <c r="D14" s="185"/>
      <c r="E14" s="188"/>
      <c r="F14" s="157"/>
      <c r="G14" s="185"/>
      <c r="H14" s="16"/>
      <c r="I14" s="157"/>
      <c r="J14" s="60" t="str">
        <f>IF($E14&lt;&gt;"",IF($D14&lt;&gt;"",IF($E14&gt;69,VLOOKUP($E14,'Class Rank'!$A$3:$D$33,LEFT($D14)+1,FALSE),0),""),"")</f>
        <v/>
      </c>
      <c r="K14" s="61" t="str">
        <f>IF($H14&lt;&gt;"",IF($G14&lt;&gt;"",IF(H14&gt;69,VLOOKUP(H14,'Class Rank'!$A$3:$D$33,LEFT($G14)+1,FALSE),0),""),"")</f>
        <v/>
      </c>
      <c r="N14" s="60" t="str">
        <f t="shared" si="0"/>
        <v/>
      </c>
      <c r="O14" s="61" t="str">
        <f t="shared" si="1"/>
        <v/>
      </c>
      <c r="Q14" s="123" t="str">
        <f>IF(E14&lt;&gt;"",(IF(E14&lt;&gt;"",VLOOKUP(E14,General!$C$2:$D$6,2),"")),"")</f>
        <v/>
      </c>
      <c r="R14" s="124" t="str">
        <f>IF(H14&lt;&gt;"",(IF(H14&lt;&gt;"",VLOOKUP(H14,General!$C$2:$D$6,2),"")),"")</f>
        <v/>
      </c>
      <c r="U14" s="3"/>
      <c r="W14" s="3"/>
      <c r="X14" s="4"/>
      <c r="Y14" s="4"/>
      <c r="Z14" s="4"/>
      <c r="AA14" s="4"/>
    </row>
    <row r="15" spans="1:27" s="1" customFormat="1" x14ac:dyDescent="0.25">
      <c r="A15" s="45"/>
      <c r="B15" s="145"/>
      <c r="C15" s="172"/>
      <c r="D15" s="165"/>
      <c r="E15" s="133"/>
      <c r="F15" s="155"/>
      <c r="G15" s="165"/>
      <c r="H15" s="71"/>
      <c r="I15" s="155"/>
      <c r="J15" s="67" t="str">
        <f>IF($E15&lt;&gt;"",IF($D15&lt;&gt;"",IF($E15&gt;69,VLOOKUP($E15,'Class Rank'!$A$3:$D$33,LEFT($D15)+1,FALSE),0),""),"")</f>
        <v/>
      </c>
      <c r="K15" s="68" t="str">
        <f>IF($H15&lt;&gt;"",IF($G15&lt;&gt;"",IF(H15&gt;69,VLOOKUP(H15,'Class Rank'!$A$3:$D$33,LEFT($G15)+1,FALSE),0),""),"")</f>
        <v/>
      </c>
      <c r="N15" s="67" t="str">
        <f t="shared" si="0"/>
        <v/>
      </c>
      <c r="O15" s="68" t="str">
        <f t="shared" si="1"/>
        <v/>
      </c>
      <c r="Q15" s="123" t="str">
        <f>IF(E15&lt;&gt;"",(IF(E15&lt;&gt;"",VLOOKUP(E15,General!$C$2:$D$6,2),"")),"")</f>
        <v/>
      </c>
      <c r="R15" s="124" t="str">
        <f>IF(H15&lt;&gt;"",(IF(H15&lt;&gt;"",VLOOKUP(H15,General!$C$2:$D$6,2),"")),"")</f>
        <v/>
      </c>
      <c r="T15" s="2"/>
      <c r="U15" s="2"/>
      <c r="V15" s="2"/>
      <c r="W15" s="2"/>
      <c r="X15" s="2"/>
      <c r="Y15" s="2"/>
      <c r="Z15" s="2"/>
      <c r="AA15" s="2"/>
    </row>
    <row r="16" spans="1:27" s="1" customFormat="1" ht="13.8" thickBot="1" x14ac:dyDescent="0.3">
      <c r="A16" s="43"/>
      <c r="B16" s="152"/>
      <c r="C16" s="175"/>
      <c r="D16" s="187"/>
      <c r="E16" s="183"/>
      <c r="F16" s="158"/>
      <c r="G16" s="187"/>
      <c r="H16" s="95"/>
      <c r="I16" s="158"/>
      <c r="J16" s="63" t="str">
        <f>IF($E16&lt;&gt;"",IF($D16&lt;&gt;"",IF($E16&gt;69,VLOOKUP($E16,'Class Rank'!$A$3:$D$33,LEFT($D16)+1,FALSE),0),""),"")</f>
        <v/>
      </c>
      <c r="K16" s="64" t="str">
        <f>IF($H16&lt;&gt;"",IF($G16&lt;&gt;"",IF(H16&gt;69,VLOOKUP(H16,'Class Rank'!$A$3:$D$33,LEFT($G16)+1,FALSE),0),""),"")</f>
        <v/>
      </c>
      <c r="N16" s="63" t="str">
        <f t="shared" si="0"/>
        <v/>
      </c>
      <c r="O16" s="64" t="str">
        <f t="shared" si="1"/>
        <v/>
      </c>
      <c r="Q16" s="211" t="str">
        <f>IF(E16&lt;&gt;"",(IF(E16&lt;&gt;"",VLOOKUP(E16,General!$C$2:$D$6,2),"")),"")</f>
        <v/>
      </c>
      <c r="R16" s="125" t="str">
        <f>IF(H16&lt;&gt;"",(IF(H16&lt;&gt;"",VLOOKUP(H16,General!$C$2:$D$6,2),"")),"")</f>
        <v/>
      </c>
      <c r="T16" s="2"/>
      <c r="U16" s="2"/>
      <c r="V16" s="2"/>
      <c r="W16" s="2"/>
      <c r="X16" s="2"/>
      <c r="Y16" s="2"/>
      <c r="Z16" s="2"/>
      <c r="AA16" s="2"/>
    </row>
    <row r="17" spans="1:27" s="1" customFormat="1" x14ac:dyDescent="0.25">
      <c r="A17" s="44" t="s">
        <v>532</v>
      </c>
      <c r="B17" s="151"/>
      <c r="C17" s="174"/>
      <c r="D17" s="185"/>
      <c r="E17" s="188"/>
      <c r="F17" s="157"/>
      <c r="G17" s="185"/>
      <c r="H17" s="16"/>
      <c r="I17" s="157"/>
      <c r="J17" s="97" t="str">
        <f>IF($E17&lt;&gt;"",IF($D17&lt;&gt;"",IF($E17&gt;69,VLOOKUP($E17,'Class Rank'!$A$3:$D$33,LEFT($D17)+1,FALSE),0),""),"")</f>
        <v/>
      </c>
      <c r="K17" s="98" t="str">
        <f>IF($H17&lt;&gt;"",IF($G17&lt;&gt;"",IF(H17&gt;69,VLOOKUP(H17,'Class Rank'!$A$3:$D$33,LEFT($G17)+1,FALSE),0),""),"")</f>
        <v/>
      </c>
      <c r="N17" s="60" t="str">
        <f>IF(LEFT(F17)&lt;&gt;"*",IF($E17&lt;&gt;"",IF($D17&lt;&gt;"",IF($E17&gt;69,0.5,0),""),""),0)</f>
        <v/>
      </c>
      <c r="O17" s="61" t="str">
        <f>IF(LEFT(I17)&lt;&gt;"*",IF($H17&lt;&gt;"",IF($G17&lt;&gt;"",IF($H17&gt;69,0.5,0),""),""),0)</f>
        <v/>
      </c>
      <c r="Q17" s="1">
        <f>'Grade - 10'!S17</f>
        <v>0</v>
      </c>
      <c r="R17" s="1">
        <f>SUM(Q5:R16)</f>
        <v>0</v>
      </c>
      <c r="S17" s="1">
        <f>SUM(Q17:R17)</f>
        <v>0</v>
      </c>
      <c r="T17" s="1" t="s">
        <v>534</v>
      </c>
      <c r="U17" s="3"/>
      <c r="W17" s="3"/>
      <c r="X17" s="4"/>
      <c r="Y17" s="4"/>
      <c r="Z17" s="4"/>
      <c r="AA17" s="4"/>
    </row>
    <row r="18" spans="1:27" s="1" customFormat="1" x14ac:dyDescent="0.25">
      <c r="A18" s="45"/>
      <c r="B18" s="145"/>
      <c r="C18" s="172"/>
      <c r="D18" s="165"/>
      <c r="E18" s="133"/>
      <c r="F18" s="155"/>
      <c r="G18" s="165"/>
      <c r="H18" s="71"/>
      <c r="I18" s="155"/>
      <c r="J18" s="67" t="str">
        <f>IF($E18&lt;&gt;"",IF($D18&lt;&gt;"",IF($E18&gt;69,VLOOKUP($E18,'Class Rank'!$A$3:$D$33,LEFT($D18)+1,FALSE),0),""),"")</f>
        <v/>
      </c>
      <c r="K18" s="68" t="str">
        <f>IF($H18&lt;&gt;"",IF($G18&lt;&gt;"",IF(H18&gt;69,VLOOKUP(H18,'Class Rank'!$A$3:$D$33,LEFT($G18)+1,FALSE),0),""),"")</f>
        <v/>
      </c>
      <c r="N18" s="67" t="str">
        <f>IF(LEFT(F18)&lt;&gt;"*",IF($E18&lt;&gt;"",IF($D18&lt;&gt;"",IF($E18&gt;69,0.5,0),""),""),0)</f>
        <v/>
      </c>
      <c r="O18" s="68" t="str">
        <f>IF(LEFT(I18)&lt;&gt;"*",IF($H18&lt;&gt;"",IF($G18&lt;&gt;"",IF($H18&gt;69,0.5,0),""),""),0)</f>
        <v/>
      </c>
      <c r="Q18" s="1">
        <f>'Grade - 10'!S18</f>
        <v>0</v>
      </c>
      <c r="R18" s="1">
        <f>SUM(T4:U4)</f>
        <v>0</v>
      </c>
      <c r="S18" s="1">
        <f>SUM(Q18:R18)</f>
        <v>0</v>
      </c>
      <c r="T18" s="1" t="s">
        <v>4</v>
      </c>
      <c r="U18" s="2"/>
      <c r="V18" s="2"/>
      <c r="W18" s="2"/>
      <c r="X18" s="2"/>
      <c r="Y18" s="2"/>
      <c r="Z18" s="2"/>
      <c r="AA18" s="2"/>
    </row>
    <row r="19" spans="1:27" s="1" customFormat="1" ht="13.8" thickBot="1" x14ac:dyDescent="0.3">
      <c r="A19" s="43"/>
      <c r="B19" s="152"/>
      <c r="C19" s="175"/>
      <c r="D19" s="187"/>
      <c r="E19" s="183"/>
      <c r="F19" s="158"/>
      <c r="G19" s="187"/>
      <c r="H19" s="95"/>
      <c r="I19" s="158"/>
      <c r="J19" s="99" t="str">
        <f>IF($E19&lt;&gt;"",IF($D19&lt;&gt;"",IF($E19&gt;69,VLOOKUP($E19,'Class Rank'!$A$3:$D$33,LEFT($D19)+1,FALSE),0),""),"")</f>
        <v/>
      </c>
      <c r="K19" s="100" t="str">
        <f>IF($H19&lt;&gt;"",IF($G19&lt;&gt;"",IF(H19&gt;69,VLOOKUP(H19,'Class Rank'!$A$3:$D$33,LEFT($G19)+1,FALSE),0),""),"")</f>
        <v/>
      </c>
      <c r="N19" s="63" t="str">
        <f>IF(LEFT(F19)&lt;&gt;"*",IF($E19&lt;&gt;"",IF($D19&lt;&gt;"",IF($E19&gt;69,0.5,0),""),""),0)</f>
        <v/>
      </c>
      <c r="O19" s="64" t="str">
        <f>IF(LEFT(I19)&lt;&gt;"*",IF($H19&lt;&gt;"",IF($G19&lt;&gt;"",IF($H19&gt;69,0.5,0),""),""),0)</f>
        <v/>
      </c>
      <c r="Q19" s="224"/>
      <c r="R19" s="224"/>
      <c r="S19" s="1" t="str">
        <f>IF(S18&gt;0,S17/S18,"")</f>
        <v/>
      </c>
      <c r="T19" s="2" t="s">
        <v>541</v>
      </c>
      <c r="U19" s="2"/>
      <c r="V19" s="2"/>
      <c r="W19" s="2"/>
      <c r="X19" s="2"/>
      <c r="Y19" s="2"/>
      <c r="Z19" s="2"/>
      <c r="AA19" s="2"/>
    </row>
    <row r="20" spans="1:27" s="1" customFormat="1" x14ac:dyDescent="0.25">
      <c r="A20" s="44" t="s">
        <v>13</v>
      </c>
      <c r="B20" s="140"/>
      <c r="C20" s="170"/>
      <c r="D20" s="161"/>
      <c r="E20" s="139"/>
      <c r="F20" s="153"/>
      <c r="G20" s="161"/>
      <c r="H20" s="69"/>
      <c r="I20" s="153"/>
      <c r="J20" s="60" t="str">
        <f>IF($E20&lt;&gt;"",IF($D20&lt;&gt;"",IF($E20&gt;69,VLOOKUP($E20,'Class Rank'!$A$3:$D$33,LEFT($D20)+1,FALSE),0),""),"")</f>
        <v/>
      </c>
      <c r="K20" s="61" t="str">
        <f>IF($H20&lt;&gt;"",IF($G20&lt;&gt;"",IF(H20&gt;69,VLOOKUP(H20,'Class Rank'!$A$3:$D$33,LEFT($G20)+1,FALSE),0),""),"")</f>
        <v/>
      </c>
      <c r="N20" s="60" t="str">
        <f t="shared" si="0"/>
        <v/>
      </c>
      <c r="O20" s="61" t="str">
        <f t="shared" si="1"/>
        <v/>
      </c>
      <c r="U20" s="3"/>
      <c r="W20" s="3"/>
      <c r="X20" s="4"/>
      <c r="Y20" s="4"/>
      <c r="Z20" s="4"/>
      <c r="AA20" s="4"/>
    </row>
    <row r="21" spans="1:27" s="1" customFormat="1" x14ac:dyDescent="0.25">
      <c r="A21" s="45"/>
      <c r="B21" s="142"/>
      <c r="C21" s="173"/>
      <c r="D21" s="166"/>
      <c r="E21" s="177"/>
      <c r="F21" s="156"/>
      <c r="G21" s="166"/>
      <c r="H21" s="17"/>
      <c r="I21" s="156"/>
      <c r="J21" s="67" t="str">
        <f>IF($E21&lt;&gt;"",IF($D21&lt;&gt;"",IF($E21&gt;69,VLOOKUP($E21,'Class Rank'!$A$3:$D$33,LEFT($D21)+1,FALSE),0),""),"")</f>
        <v/>
      </c>
      <c r="K21" s="68" t="str">
        <f>IF($H21&lt;&gt;"",IF($G21&lt;&gt;"",IF(H21&gt;69,VLOOKUP(H21,'Class Rank'!$A$3:$D$33,LEFT($G21)+1,FALSE),0),""),"")</f>
        <v/>
      </c>
      <c r="N21" s="67" t="str">
        <f t="shared" si="0"/>
        <v/>
      </c>
      <c r="O21" s="68" t="str">
        <f t="shared" si="1"/>
        <v/>
      </c>
      <c r="Q21" s="1" t="s">
        <v>549</v>
      </c>
      <c r="U21" s="3"/>
      <c r="W21" s="3"/>
      <c r="X21" s="4"/>
      <c r="Y21" s="4"/>
      <c r="Z21" s="4"/>
      <c r="AA21" s="4"/>
    </row>
    <row r="22" spans="1:27" s="1" customFormat="1" x14ac:dyDescent="0.25">
      <c r="A22" s="45"/>
      <c r="B22" s="145"/>
      <c r="C22" s="172"/>
      <c r="D22" s="165"/>
      <c r="E22" s="133"/>
      <c r="F22" s="155"/>
      <c r="G22" s="165"/>
      <c r="H22" s="71"/>
      <c r="I22" s="155"/>
      <c r="J22" s="67" t="str">
        <f>IF($E22&lt;&gt;"",IF($D22&lt;&gt;"",IF($E22&gt;69,VLOOKUP($E22,'Class Rank'!$A$3:$D$33,LEFT($D22)+1,FALSE),0),""),"")</f>
        <v/>
      </c>
      <c r="K22" s="68" t="str">
        <f>IF($H22&lt;&gt;"",IF($G22&lt;&gt;"",IF(H22&gt;69,VLOOKUP(H22,'Class Rank'!$A$3:$D$33,LEFT($G22)+1,FALSE),0),""),"")</f>
        <v/>
      </c>
      <c r="N22" s="67" t="str">
        <f t="shared" si="0"/>
        <v/>
      </c>
      <c r="O22" s="68" t="str">
        <f t="shared" si="1"/>
        <v/>
      </c>
      <c r="Q22" s="1">
        <f>IF(E26&lt;&gt;"",E26,0)</f>
        <v>0</v>
      </c>
      <c r="U22" s="3"/>
      <c r="W22" s="3"/>
      <c r="X22" s="4"/>
      <c r="Y22" s="4"/>
      <c r="Z22" s="4"/>
      <c r="AA22" s="4"/>
    </row>
    <row r="23" spans="1:27" s="1" customFormat="1" x14ac:dyDescent="0.25">
      <c r="A23" s="45"/>
      <c r="B23" s="142"/>
      <c r="C23" s="173"/>
      <c r="D23" s="166"/>
      <c r="E23" s="177"/>
      <c r="F23" s="156"/>
      <c r="G23" s="166"/>
      <c r="H23" s="19"/>
      <c r="I23" s="156"/>
      <c r="J23" s="67" t="str">
        <f>IF($E23&lt;&gt;"",IF($D23&lt;&gt;"",IF($E23&gt;69,VLOOKUP($E23,'Class Rank'!$A$3:$D$33,LEFT($D23)+1,FALSE),0),""),"")</f>
        <v/>
      </c>
      <c r="K23" s="68" t="str">
        <f>IF($H23&lt;&gt;"",IF($G23&lt;&gt;"",IF(H23&gt;69,VLOOKUP(H23,'Class Rank'!$A$3:$D$33,LEFT($G23)+1,FALSE),0),""),"")</f>
        <v/>
      </c>
      <c r="N23" s="67" t="str">
        <f t="shared" si="0"/>
        <v/>
      </c>
      <c r="O23" s="68" t="str">
        <f t="shared" si="1"/>
        <v/>
      </c>
      <c r="Q23" s="1">
        <f>IF(H26&lt;&gt;"",H26,0)</f>
        <v>0</v>
      </c>
      <c r="T23" s="2"/>
      <c r="U23" s="2"/>
      <c r="V23" s="2"/>
      <c r="W23" s="2"/>
      <c r="X23" s="2"/>
      <c r="Y23" s="2"/>
      <c r="Z23" s="2"/>
      <c r="AA23" s="2"/>
    </row>
    <row r="24" spans="1:27" s="1" customFormat="1" x14ac:dyDescent="0.25">
      <c r="A24" s="45"/>
      <c r="B24" s="145"/>
      <c r="C24" s="172"/>
      <c r="D24" s="165"/>
      <c r="E24" s="133"/>
      <c r="F24" s="155"/>
      <c r="G24" s="165"/>
      <c r="H24" s="71"/>
      <c r="I24" s="155"/>
      <c r="J24" s="67" t="str">
        <f>IF($E24&lt;&gt;"",IF($D24&lt;&gt;"",IF($E24&gt;69,VLOOKUP($E24,'Class Rank'!$A$3:$D$33,LEFT($D24)+1,FALSE),0),""),"")</f>
        <v/>
      </c>
      <c r="K24" s="68" t="str">
        <f>IF($H24&lt;&gt;"",IF($G24&lt;&gt;"",IF(H24&gt;69,VLOOKUP(H24,'Class Rank'!$A$3:$D$33,LEFT($G24)+1,FALSE),0),""),"")</f>
        <v/>
      </c>
      <c r="N24" s="67" t="str">
        <f t="shared" si="0"/>
        <v/>
      </c>
      <c r="O24" s="68" t="str">
        <f t="shared" si="1"/>
        <v/>
      </c>
      <c r="P24" s="1">
        <f>'Grade - 10'!P26</f>
        <v>0</v>
      </c>
      <c r="Q24" s="1">
        <f>'Grade - 10'!Q26</f>
        <v>0</v>
      </c>
      <c r="R24" s="1" t="str">
        <f>'Grade - 10'!R25</f>
        <v>Total Grade 10</v>
      </c>
      <c r="T24" s="2"/>
      <c r="U24" s="2"/>
      <c r="V24" s="2"/>
      <c r="W24" s="2"/>
      <c r="X24" s="2"/>
      <c r="Y24" s="2"/>
      <c r="Z24" s="2"/>
      <c r="AA24" s="2"/>
    </row>
    <row r="25" spans="1:27" s="1" customFormat="1" ht="13.8" thickBot="1" x14ac:dyDescent="0.3">
      <c r="A25" s="46"/>
      <c r="B25" s="147"/>
      <c r="C25" s="175"/>
      <c r="D25" s="187"/>
      <c r="E25" s="134"/>
      <c r="F25" s="158"/>
      <c r="G25" s="187"/>
      <c r="H25" s="18"/>
      <c r="I25" s="158"/>
      <c r="J25" s="63" t="str">
        <f>IF($E25&lt;&gt;"",IF($D25&lt;&gt;"",IF($E25&gt;69,VLOOKUP($E25,'Class Rank'!$A$3:$D$33,LEFT($D25)+1,FALSE),0),""),"")</f>
        <v/>
      </c>
      <c r="K25" s="64" t="str">
        <f>IF($H25&lt;&gt;"",IF($G25&lt;&gt;"",IF(H25&gt;69,VLOOKUP(H25,'Class Rank'!$A$3:$D$33,LEFT($G25)+1,FALSE),0),""),"")</f>
        <v/>
      </c>
      <c r="N25" s="63" t="str">
        <f t="shared" si="0"/>
        <v/>
      </c>
      <c r="O25" s="64" t="str">
        <f t="shared" si="1"/>
        <v/>
      </c>
      <c r="P25" s="1">
        <f>SUM(E5:E25)+SUM(H5:H25)</f>
        <v>0</v>
      </c>
      <c r="Q25" s="1">
        <f>SUM(Q22:Q23)</f>
        <v>0</v>
      </c>
      <c r="R25" s="1" t="s">
        <v>544</v>
      </c>
      <c r="U25" s="3"/>
      <c r="W25" s="3"/>
      <c r="X25" s="4"/>
      <c r="Y25" s="4"/>
      <c r="Z25" s="4"/>
      <c r="AA25" s="4"/>
    </row>
    <row r="26" spans="1:27" s="1" customFormat="1" ht="27" thickBot="1" x14ac:dyDescent="0.3">
      <c r="A26" s="232" t="s">
        <v>552</v>
      </c>
      <c r="B26" s="229" t="str">
        <f>VLOOKUP('Grade - 10'!O27,General!E2:F5,2)</f>
        <v>Freshman</v>
      </c>
      <c r="C26" s="233" t="s">
        <v>553</v>
      </c>
      <c r="D26" s="50"/>
      <c r="E26" s="50" t="str">
        <f>IF(COUNTA(E5:E25)&lt;&gt;0,COUNTA(E5:E25),"")</f>
        <v/>
      </c>
      <c r="F26" s="50"/>
      <c r="G26" s="50"/>
      <c r="H26" s="51" t="str">
        <f>IF(COUNTA(H5:H25)&lt;&gt;0,COUNTA(H5:H25),"")</f>
        <v/>
      </c>
      <c r="I26" s="214" t="s">
        <v>5</v>
      </c>
      <c r="J26" s="217" t="str">
        <f>IF(E26&lt;&gt;"",SUM(J5:J25)/$E26,"")</f>
        <v/>
      </c>
      <c r="K26" s="218" t="str">
        <f>IF(H26&lt;&gt;"",SUM(K5:K25)/$H26,"")</f>
        <v/>
      </c>
      <c r="L26" s="14"/>
      <c r="M26" s="59" t="s">
        <v>35</v>
      </c>
      <c r="N26" s="97">
        <f>SUM(N5:N25)</f>
        <v>0</v>
      </c>
      <c r="O26" s="98">
        <f>SUM(O5:O25)</f>
        <v>0</v>
      </c>
      <c r="P26" s="1">
        <f>SUM(P24:P25)</f>
        <v>0</v>
      </c>
      <c r="Q26" s="1">
        <f>SUM(Q24:Q25)</f>
        <v>0</v>
      </c>
      <c r="U26" s="3"/>
      <c r="W26" s="3"/>
      <c r="X26" s="4"/>
      <c r="Y26" s="4"/>
      <c r="Z26" s="4"/>
      <c r="AA26" s="4"/>
    </row>
    <row r="27" spans="1:27" s="1" customFormat="1" ht="27" thickBot="1" x14ac:dyDescent="0.3">
      <c r="I27" s="215" t="s">
        <v>531</v>
      </c>
      <c r="J27" s="225" t="str">
        <f>IF($E26&lt;&gt;"",SUM($E5:$E25)/$E26,"")</f>
        <v/>
      </c>
      <c r="K27" s="227" t="str">
        <f>IF($H26&lt;&gt;"",SUM($H5:$H25)/$H26,"")</f>
        <v/>
      </c>
      <c r="L27" s="11"/>
      <c r="M27" s="62" t="s">
        <v>36</v>
      </c>
      <c r="N27" s="63">
        <f>'Grade - 10'!O27+N26</f>
        <v>0</v>
      </c>
      <c r="O27" s="64">
        <f>N27+O26</f>
        <v>0</v>
      </c>
      <c r="U27" s="3"/>
      <c r="W27" s="3"/>
      <c r="X27" s="4"/>
      <c r="Y27" s="4"/>
      <c r="Z27" s="4"/>
      <c r="AA27" s="4"/>
    </row>
    <row r="28" spans="1:27" s="1" customFormat="1" ht="13.8" thickBot="1" x14ac:dyDescent="0.3">
      <c r="I28" s="245" t="s">
        <v>6</v>
      </c>
      <c r="J28" s="246"/>
      <c r="K28" s="234" t="str">
        <f>IF(Q30&gt;0,$P30/Q30,"")</f>
        <v/>
      </c>
      <c r="P28" s="1">
        <f>'Grade - 10'!P30</f>
        <v>0</v>
      </c>
      <c r="R28" s="1" t="str">
        <f>'Grade - 10'!R29</f>
        <v>Total Grade 10</v>
      </c>
    </row>
    <row r="29" spans="1:27" s="1" customFormat="1" ht="13.8" thickBot="1" x14ac:dyDescent="0.3">
      <c r="I29" s="245" t="s">
        <v>530</v>
      </c>
      <c r="J29" s="246"/>
      <c r="K29" s="216" t="str">
        <f>IF(Q26&gt;0,$P26/Q26,"")</f>
        <v/>
      </c>
      <c r="P29" s="1">
        <f>SUM(J5:K25)</f>
        <v>0</v>
      </c>
      <c r="R29" s="1" t="s">
        <v>544</v>
      </c>
    </row>
    <row r="30" spans="1:27" s="1" customFormat="1" ht="13.8" thickBot="1" x14ac:dyDescent="0.3">
      <c r="A30" s="73"/>
      <c r="F30" s="73"/>
      <c r="G30" s="73"/>
      <c r="I30" s="245" t="s">
        <v>149</v>
      </c>
      <c r="J30" s="246"/>
      <c r="K30" s="226" t="str">
        <f>IF(S19&gt;0,S19,"")</f>
        <v/>
      </c>
      <c r="L30" s="74"/>
      <c r="P30" s="1">
        <f>SUM(P28:P29)</f>
        <v>0</v>
      </c>
      <c r="Q30" s="1">
        <f>Q26</f>
        <v>0</v>
      </c>
    </row>
    <row r="31" spans="1:27" s="1" customFormat="1" x14ac:dyDescent="0.25"/>
    <row r="32" spans="1:27" s="1" customFormat="1" x14ac:dyDescent="0.25">
      <c r="A32" s="3"/>
      <c r="F32" s="5"/>
      <c r="G32" s="5"/>
      <c r="L32" s="21"/>
    </row>
    <row r="33" spans="1:17" s="1" customFormat="1" x14ac:dyDescent="0.25">
      <c r="A33" s="3"/>
      <c r="B33" s="9"/>
      <c r="C33" s="4"/>
      <c r="F33" s="5"/>
      <c r="G33" s="5"/>
      <c r="L33" s="21"/>
    </row>
    <row r="34" spans="1:17" s="1" customFormat="1" x14ac:dyDescent="0.25">
      <c r="A34" s="5"/>
      <c r="B34" s="9"/>
      <c r="F34" s="5"/>
      <c r="G34" s="5"/>
      <c r="L34" s="21"/>
      <c r="M34" s="5"/>
      <c r="N34" s="3"/>
      <c r="O34" s="3"/>
      <c r="P34" s="3"/>
      <c r="Q34" s="3"/>
    </row>
    <row r="35" spans="1:17" s="1" customFormat="1" x14ac:dyDescent="0.25">
      <c r="A35" s="5"/>
      <c r="B35" s="9"/>
      <c r="F35" s="5"/>
      <c r="G35" s="5"/>
      <c r="H35" s="5"/>
      <c r="I35" s="5"/>
      <c r="J35" s="5"/>
      <c r="K35" s="5"/>
      <c r="L35" s="5"/>
    </row>
    <row r="36" spans="1:17" s="1" customFormat="1" x14ac:dyDescent="0.25">
      <c r="A36" s="5"/>
      <c r="B36" s="8"/>
      <c r="C36" s="8"/>
      <c r="D36" s="10"/>
      <c r="E36" s="3"/>
      <c r="F36" s="5"/>
      <c r="G36" s="5"/>
      <c r="H36" s="3"/>
      <c r="I36" s="3"/>
      <c r="J36" s="3"/>
      <c r="M36" s="3"/>
      <c r="Q36" s="3"/>
    </row>
    <row r="37" spans="1:17" s="1" customFormat="1" x14ac:dyDescent="0.25">
      <c r="A37" s="5"/>
      <c r="F37" s="5"/>
      <c r="G37" s="5"/>
      <c r="K37" s="3"/>
      <c r="L37" s="3"/>
      <c r="M37" s="2"/>
      <c r="N37" s="2"/>
      <c r="O37" s="2"/>
      <c r="P37" s="2"/>
      <c r="Q37" s="2"/>
    </row>
    <row r="38" spans="1:17" s="1" customFormat="1" x14ac:dyDescent="0.25">
      <c r="A38" s="5"/>
      <c r="E38" s="2"/>
      <c r="F38" s="5"/>
      <c r="G38" s="5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s="1" customFormat="1" x14ac:dyDescent="0.25">
      <c r="A39" s="5"/>
      <c r="E39" s="2"/>
      <c r="F39" s="5"/>
      <c r="G39" s="5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s="1" customFormat="1" x14ac:dyDescent="0.25">
      <c r="A40" s="5"/>
      <c r="E40" s="2"/>
      <c r="F40" s="5"/>
      <c r="G40" s="5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s="1" customFormat="1" x14ac:dyDescent="0.25">
      <c r="A41" s="5"/>
      <c r="E41" s="2"/>
      <c r="F41" s="5"/>
      <c r="G41" s="5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s="1" customFormat="1" x14ac:dyDescent="0.25">
      <c r="E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s="1" customFormat="1" x14ac:dyDescent="0.25">
      <c r="E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s="1" customFormat="1" x14ac:dyDescent="0.25">
      <c r="E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s="1" customFormat="1" x14ac:dyDescent="0.25">
      <c r="E45" s="5"/>
      <c r="H45" s="5"/>
      <c r="I45" s="4"/>
      <c r="J45" s="2"/>
      <c r="K45" s="2"/>
      <c r="L45" s="2"/>
      <c r="M45" s="2"/>
      <c r="N45" s="2"/>
      <c r="O45" s="2"/>
      <c r="P45" s="2"/>
      <c r="Q45" s="2"/>
    </row>
    <row r="46" spans="1:17" s="1" customFormat="1" x14ac:dyDescent="0.25">
      <c r="D46" s="7"/>
      <c r="E46" s="7"/>
      <c r="F46" s="7"/>
      <c r="G46" s="7"/>
      <c r="H46" s="7"/>
      <c r="I46" s="7"/>
      <c r="J46" s="252"/>
      <c r="K46" s="252"/>
      <c r="L46" s="4"/>
      <c r="M46" s="4"/>
      <c r="N46" s="4"/>
      <c r="O46" s="4"/>
      <c r="P46" s="4"/>
    </row>
    <row r="47" spans="1:17" s="1" customFormat="1" x14ac:dyDescent="0.2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 x14ac:dyDescent="0.2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4:17" s="1" customFormat="1" x14ac:dyDescent="0.2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4:17" s="1" customFormat="1" x14ac:dyDescent="0.2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4:17" s="1" customFormat="1" x14ac:dyDescent="0.2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4:17" s="1" customFormat="1" x14ac:dyDescent="0.2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4:17" s="1" customFormat="1" x14ac:dyDescent="0.2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4:17" s="1" customFormat="1" x14ac:dyDescent="0.2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4:17" s="1" customFormat="1" x14ac:dyDescent="0.2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4:17" s="1" customFormat="1" x14ac:dyDescent="0.25">
      <c r="E56" s="252"/>
      <c r="F56" s="252"/>
      <c r="G56" s="252"/>
      <c r="H56" s="252"/>
      <c r="I56" s="4"/>
      <c r="J56" s="2"/>
      <c r="K56" s="2"/>
      <c r="L56" s="2"/>
      <c r="M56" s="2"/>
      <c r="N56" s="2"/>
      <c r="O56" s="2"/>
      <c r="P56" s="2"/>
      <c r="Q56" s="2"/>
    </row>
    <row r="57" spans="4:17" s="1" customFormat="1" x14ac:dyDescent="0.25">
      <c r="D57" s="7"/>
      <c r="E57" s="7"/>
      <c r="F57" s="7"/>
      <c r="G57" s="7"/>
      <c r="H57" s="7"/>
      <c r="I57" s="7"/>
      <c r="J57" s="252"/>
      <c r="K57" s="252"/>
      <c r="L57" s="4"/>
      <c r="M57" s="4"/>
      <c r="N57" s="4"/>
      <c r="O57" s="4"/>
      <c r="P57" s="4"/>
      <c r="Q57" s="4"/>
    </row>
    <row r="58" spans="4:17" s="1" customFormat="1" x14ac:dyDescent="0.2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4:17" s="1" customFormat="1" x14ac:dyDescent="0.25">
      <c r="E59" s="2"/>
      <c r="F59" s="2"/>
      <c r="G59" s="2"/>
      <c r="H59" s="2"/>
      <c r="I59" s="2"/>
      <c r="J59" s="2"/>
      <c r="K59" s="2"/>
      <c r="L59" s="2"/>
      <c r="M59" s="2"/>
      <c r="Q59" s="2"/>
    </row>
    <row r="60" spans="4:17" s="1" customFormat="1" x14ac:dyDescent="0.2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4:17" s="1" customFormat="1" x14ac:dyDescent="0.2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4:17" s="1" customFormat="1" x14ac:dyDescent="0.2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4:17" s="1" customFormat="1" x14ac:dyDescent="0.2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4:17" s="1" customFormat="1" x14ac:dyDescent="0.2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0:17" s="1" customFormat="1" x14ac:dyDescent="0.25">
      <c r="J65" s="2"/>
      <c r="K65" s="2"/>
      <c r="L65" s="2"/>
      <c r="M65" s="2"/>
      <c r="N65" s="2"/>
      <c r="O65" s="2"/>
      <c r="P65" s="2"/>
      <c r="Q65" s="2"/>
    </row>
    <row r="66" spans="10:17" s="1" customFormat="1" x14ac:dyDescent="0.25"/>
  </sheetData>
  <mergeCells count="12">
    <mergeCell ref="E56:H56"/>
    <mergeCell ref="J57:K57"/>
    <mergeCell ref="J46:K46"/>
    <mergeCell ref="J3:K3"/>
    <mergeCell ref="D3:F3"/>
    <mergeCell ref="G3:I3"/>
    <mergeCell ref="I28:J28"/>
    <mergeCell ref="I29:J29"/>
    <mergeCell ref="I30:J30"/>
    <mergeCell ref="A2:O2"/>
    <mergeCell ref="B3:C3"/>
    <mergeCell ref="N3:O3"/>
  </mergeCells>
  <phoneticPr fontId="0" type="noConversion"/>
  <dataValidations count="10">
    <dataValidation type="whole" allowBlank="1" showInputMessage="1" showErrorMessage="1" sqref="H5:H25 E5:E25">
      <formula1>0</formula1>
      <formula2>100</formula2>
    </dataValidation>
    <dataValidation type="list" showInputMessage="1" showErrorMessage="1" sqref="B5:B6">
      <formula1>English</formula1>
    </dataValidation>
    <dataValidation type="list" allowBlank="1" showInputMessage="1" showErrorMessage="1" sqref="B8:B9">
      <formula1>Mathematics</formula1>
    </dataValidation>
    <dataValidation type="list" allowBlank="1" showInputMessage="1" showErrorMessage="1" sqref="B11:B12">
      <formula1>Science</formula1>
    </dataValidation>
    <dataValidation type="list" allowBlank="1" showInputMessage="1" showErrorMessage="1" sqref="B14:B15">
      <formula1>Social_Studies</formula1>
    </dataValidation>
    <dataValidation type="list" allowBlank="1" showInputMessage="1" showErrorMessage="1" sqref="B20:B24">
      <formula1>Electives</formula1>
    </dataValidation>
    <dataValidation type="list" allowBlank="1" showInputMessage="1" showErrorMessage="1" sqref="C5:C25">
      <formula1>Code</formula1>
    </dataValidation>
    <dataValidation type="list" allowBlank="1" showInputMessage="1" showErrorMessage="1" sqref="G5:G25 D5:D25">
      <formula1>Level</formula1>
    </dataValidation>
    <dataValidation type="list" operator="equal" allowBlank="1" showInputMessage="1" showErrorMessage="1" sqref="I5:I25 F5:F25">
      <formula1>Credit_Denied</formula1>
    </dataValidation>
    <dataValidation type="list" allowBlank="1" showInputMessage="1" showErrorMessage="1" sqref="B17:B18">
      <formula1>Language</formula1>
    </dataValidation>
  </dataValidations>
  <pageMargins left="0.75" right="0.75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66"/>
  <sheetViews>
    <sheetView workbookViewId="0">
      <selection sqref="A1:XFD1048576"/>
    </sheetView>
  </sheetViews>
  <sheetFormatPr defaultRowHeight="13.2" x14ac:dyDescent="0.25"/>
  <cols>
    <col min="1" max="1" width="14.109375" bestFit="1" customWidth="1"/>
    <col min="2" max="2" width="25.6640625" customWidth="1"/>
    <col min="3" max="3" width="8" customWidth="1"/>
    <col min="4" max="4" width="6.44140625" customWidth="1"/>
    <col min="5" max="5" width="6.33203125" customWidth="1"/>
    <col min="6" max="7" width="8.109375" customWidth="1"/>
    <col min="8" max="8" width="6.33203125" bestFit="1" customWidth="1"/>
    <col min="9" max="9" width="10.6640625" customWidth="1"/>
    <col min="10" max="11" width="7.6640625" customWidth="1"/>
    <col min="12" max="12" width="2.6640625" customWidth="1"/>
    <col min="13" max="13" width="9.88671875" customWidth="1"/>
    <col min="14" max="14" width="6.33203125" bestFit="1" customWidth="1"/>
    <col min="15" max="15" width="6.88671875" bestFit="1" customWidth="1"/>
    <col min="16" max="23" width="9.109375" hidden="1" customWidth="1"/>
  </cols>
  <sheetData>
    <row r="1" spans="1:27" ht="13.8" thickBot="1" x14ac:dyDescent="0.3"/>
    <row r="2" spans="1:27" ht="30.75" customHeight="1" thickBot="1" x14ac:dyDescent="0.3">
      <c r="A2" s="235" t="s">
        <v>550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4"/>
      <c r="S2" s="1"/>
    </row>
    <row r="3" spans="1:27" s="1" customFormat="1" ht="26.25" customHeight="1" thickBot="1" x14ac:dyDescent="0.3">
      <c r="A3" s="231" t="s">
        <v>551</v>
      </c>
      <c r="B3" s="247" t="s">
        <v>0</v>
      </c>
      <c r="C3" s="248"/>
      <c r="D3" s="249" t="s">
        <v>49</v>
      </c>
      <c r="E3" s="251"/>
      <c r="F3" s="250"/>
      <c r="G3" s="249" t="s">
        <v>50</v>
      </c>
      <c r="H3" s="251"/>
      <c r="I3" s="250"/>
      <c r="J3" s="251" t="s">
        <v>7</v>
      </c>
      <c r="K3" s="250"/>
      <c r="L3" s="15"/>
      <c r="M3" s="15"/>
      <c r="N3" s="249" t="s">
        <v>34</v>
      </c>
      <c r="O3" s="250"/>
      <c r="S3" s="1" t="s">
        <v>540</v>
      </c>
      <c r="T3" s="1" t="s">
        <v>49</v>
      </c>
      <c r="U3" s="1" t="s">
        <v>50</v>
      </c>
      <c r="V3" s="1" t="s">
        <v>537</v>
      </c>
      <c r="Y3" s="4"/>
      <c r="Z3" s="4"/>
      <c r="AA3" s="4"/>
    </row>
    <row r="4" spans="1:27" s="1" customFormat="1" ht="40.200000000000003" thickBot="1" x14ac:dyDescent="0.3">
      <c r="A4" s="228" t="s">
        <v>10</v>
      </c>
      <c r="B4" s="36" t="s">
        <v>9</v>
      </c>
      <c r="C4" s="80" t="s">
        <v>33</v>
      </c>
      <c r="D4" s="36" t="s">
        <v>8</v>
      </c>
      <c r="E4" s="181" t="s">
        <v>12</v>
      </c>
      <c r="F4" s="37" t="s">
        <v>37</v>
      </c>
      <c r="G4" s="88" t="s">
        <v>8</v>
      </c>
      <c r="H4" s="89" t="s">
        <v>12</v>
      </c>
      <c r="I4" s="90" t="s">
        <v>38</v>
      </c>
      <c r="J4" s="36" t="s">
        <v>49</v>
      </c>
      <c r="K4" s="37" t="s">
        <v>50</v>
      </c>
      <c r="L4" s="15"/>
      <c r="M4" s="15"/>
      <c r="N4" s="36" t="s">
        <v>49</v>
      </c>
      <c r="O4" s="37" t="s">
        <v>50</v>
      </c>
      <c r="S4" s="1" t="str">
        <f>IF('Grade - 11'!V7&lt;&gt;"",1,"")</f>
        <v/>
      </c>
      <c r="T4" s="1" t="str">
        <f>IF(COUNTA(E5:E16)&lt;&gt;0,COUNTA(E5:E16),"")</f>
        <v/>
      </c>
      <c r="U4" s="1" t="str">
        <f>IF(COUNTA(H5:H16)&lt;&gt;0,COUNTA(H5:H16),"")</f>
        <v/>
      </c>
      <c r="V4" s="1">
        <f>SUM(S4:U4)</f>
        <v>0</v>
      </c>
      <c r="W4" s="1" t="s">
        <v>535</v>
      </c>
      <c r="Y4" s="4"/>
      <c r="Z4" s="4"/>
      <c r="AA4" s="4"/>
    </row>
    <row r="5" spans="1:27" s="1" customFormat="1" x14ac:dyDescent="0.25">
      <c r="A5" s="41" t="s">
        <v>2</v>
      </c>
      <c r="B5" s="160"/>
      <c r="C5" s="170"/>
      <c r="D5" s="161"/>
      <c r="E5" s="105"/>
      <c r="F5" s="153"/>
      <c r="G5" s="161"/>
      <c r="H5" s="91"/>
      <c r="I5" s="153"/>
      <c r="J5" s="60" t="str">
        <f>IF($E5&lt;&gt;"",IF($D5&lt;&gt;"",IF($E5&gt;69,VLOOKUP($E5,'Class Rank'!$A$3:$D$33,LEFT($D5)+1,FALSE),0),""),"")</f>
        <v/>
      </c>
      <c r="K5" s="61" t="str">
        <f>IF($H5&lt;&gt;"",IF($G5&lt;&gt;"",IF(H5&gt;69,VLOOKUP(H5,'Class Rank'!$A$3:$D$33,LEFT($G5)+1,FALSE),0),""),"")</f>
        <v/>
      </c>
      <c r="N5" s="60" t="str">
        <f>IF(LEFT(F5)&lt;&gt;"*",IF($E5&lt;&gt;"",IF($D5&lt;&gt;"",IF($E5&gt;69,0.5,0),""),""),0)</f>
        <v/>
      </c>
      <c r="O5" s="61" t="str">
        <f>IF(LEFT(I5)&lt;&gt;"*",IF($H5&lt;&gt;"",IF($G5&lt;&gt;"",IF($H5&gt;69,0.5,0),""),""),0)</f>
        <v/>
      </c>
      <c r="Q5" s="121" t="str">
        <f>IF(E5&lt;&gt;"",(IF(E5&lt;&gt;"",VLOOKUP(E5,General!$C$2:$D$6,2),"")),"")</f>
        <v/>
      </c>
      <c r="R5" s="122" t="str">
        <f>IF(H5&lt;&gt;"",(IF(H5&lt;&gt;"",VLOOKUP(H5,General!$C$2:$D$6,2),"")),"")</f>
        <v/>
      </c>
      <c r="S5" s="1" t="str">
        <f>IF('Grade - 11'!V7&lt;&gt;"",'Grade - 11'!V7,"")</f>
        <v/>
      </c>
      <c r="T5" s="1" t="str">
        <f>IF(T4&lt;&gt;"",SUM(E5:E16)/T4,"")</f>
        <v/>
      </c>
      <c r="U5" s="1" t="str">
        <f>IF(U4&lt;&gt;"",SUM(H5:H16)/U4,"")</f>
        <v/>
      </c>
      <c r="V5" s="1">
        <f>SUM(S5:U5)</f>
        <v>0</v>
      </c>
      <c r="W5" s="1" t="s">
        <v>536</v>
      </c>
      <c r="Y5" s="4"/>
      <c r="Z5" s="4"/>
      <c r="AA5" s="4"/>
    </row>
    <row r="6" spans="1:27" s="1" customFormat="1" x14ac:dyDescent="0.25">
      <c r="A6" s="42"/>
      <c r="B6" s="162"/>
      <c r="C6" s="173"/>
      <c r="D6" s="166"/>
      <c r="E6" s="106"/>
      <c r="F6" s="156"/>
      <c r="G6" s="166"/>
      <c r="H6" s="82"/>
      <c r="I6" s="156"/>
      <c r="J6" s="67" t="str">
        <f>IF($E6&lt;&gt;"",IF($D6&lt;&gt;"",IF($E6&gt;69,VLOOKUP($E6,'Class Rank'!$A$3:$D$33,LEFT($D6)+1,FALSE),0),""),"")</f>
        <v/>
      </c>
      <c r="K6" s="68" t="str">
        <f>IF($H6&lt;&gt;"",IF($G6&lt;&gt;"",IF(H6&gt;69,VLOOKUP(H6,'Class Rank'!$A$3:$D$33,LEFT($G6)+1,FALSE),0),""),"")</f>
        <v/>
      </c>
      <c r="N6" s="67" t="str">
        <f t="shared" ref="N6:N25" si="0">IF(LEFT(F6)&lt;&gt;"*",IF($E6&lt;&gt;"",IF($D6&lt;&gt;"",IF($E6&gt;69,0.5,0),""),""),0)</f>
        <v/>
      </c>
      <c r="O6" s="68" t="str">
        <f t="shared" ref="O6:O25" si="1">IF(LEFT(I6)&lt;&gt;"*",IF($H6&lt;&gt;"",IF($G6&lt;&gt;"",IF($H6&gt;69,0.5,0),""),""),0)</f>
        <v/>
      </c>
      <c r="Q6" s="123" t="str">
        <f>IF(E6&lt;&gt;"",(IF(E6&lt;&gt;"",VLOOKUP(E6,General!$C$2:$D$6,2),"")),"")</f>
        <v/>
      </c>
      <c r="R6" s="124" t="str">
        <f>IF(H6&lt;&gt;"",(IF(H6&lt;&gt;"",VLOOKUP(H6,General!$C$2:$D$6,2),"")),"")</f>
        <v/>
      </c>
      <c r="S6" s="1">
        <f>IF(S5&lt;&gt;"",1,0)</f>
        <v>0</v>
      </c>
      <c r="T6" s="1">
        <f>IF(T5&lt;&gt;"",1,0)</f>
        <v>0</v>
      </c>
      <c r="U6" s="1">
        <f>IF(U5&lt;&gt;"",1,0)</f>
        <v>0</v>
      </c>
      <c r="V6" s="1">
        <f>SUM(S6:U6)</f>
        <v>0</v>
      </c>
      <c r="Y6" s="4"/>
      <c r="Z6" s="4"/>
      <c r="AA6" s="4"/>
    </row>
    <row r="7" spans="1:27" s="1" customFormat="1" ht="13.8" thickBot="1" x14ac:dyDescent="0.3">
      <c r="A7" s="43"/>
      <c r="B7" s="163"/>
      <c r="C7" s="171"/>
      <c r="D7" s="164"/>
      <c r="E7" s="107"/>
      <c r="F7" s="154"/>
      <c r="G7" s="164"/>
      <c r="H7" s="92"/>
      <c r="I7" s="154"/>
      <c r="J7" s="63" t="str">
        <f>IF($E7&lt;&gt;"",IF($D7&lt;&gt;"",IF($E7&gt;69,VLOOKUP($E7,'Class Rank'!$A$3:$D$33,LEFT($D7)+1,FALSE),0),""),"")</f>
        <v/>
      </c>
      <c r="K7" s="64" t="str">
        <f>IF($H7&lt;&gt;"",IF($G7&lt;&gt;"",IF(H7&gt;69,VLOOKUP(H7,'Class Rank'!$A$3:$D$33,LEFT($G7)+1,FALSE),0),""),"")</f>
        <v/>
      </c>
      <c r="N7" s="63" t="str">
        <f t="shared" si="0"/>
        <v/>
      </c>
      <c r="O7" s="64" t="str">
        <f t="shared" si="1"/>
        <v/>
      </c>
      <c r="Q7" s="123" t="str">
        <f>IF(E7&lt;&gt;"",(IF(E7&lt;&gt;"",VLOOKUP(E7,General!$C$2:$D$6,2),"")),"")</f>
        <v/>
      </c>
      <c r="R7" s="124" t="str">
        <f>IF(H7&lt;&gt;"",(IF(H7&lt;&gt;"",VLOOKUP(H7,General!$C$2:$D$6,2),"")),"")</f>
        <v/>
      </c>
      <c r="V7" s="1" t="str">
        <f>IF(V6&gt;0,V5/V6,"")</f>
        <v/>
      </c>
      <c r="W7" s="1" t="s">
        <v>548</v>
      </c>
      <c r="Y7" s="4"/>
      <c r="Z7" s="4"/>
      <c r="AA7" s="4"/>
    </row>
    <row r="8" spans="1:27" s="1" customFormat="1" x14ac:dyDescent="0.25">
      <c r="A8" s="44" t="s">
        <v>11</v>
      </c>
      <c r="B8" s="144"/>
      <c r="C8" s="174"/>
      <c r="D8" s="185"/>
      <c r="E8" s="176"/>
      <c r="F8" s="157"/>
      <c r="G8" s="185"/>
      <c r="H8" s="16"/>
      <c r="I8" s="157"/>
      <c r="J8" s="97" t="str">
        <f>IF($E8&lt;&gt;"",IF($D8&lt;&gt;"",IF($E8&gt;69,VLOOKUP($E8,'Class Rank'!$A$3:$D$33,LEFT($D8)+1,FALSE),0),""),"")</f>
        <v/>
      </c>
      <c r="K8" s="98" t="str">
        <f>IF($H8&lt;&gt;"",IF($G8&lt;&gt;"",IF(H8&gt;69,VLOOKUP(H8,'Class Rank'!$A$3:$D$33,LEFT($G8)+1,FALSE),0),""),"")</f>
        <v/>
      </c>
      <c r="N8" s="97" t="str">
        <f t="shared" si="0"/>
        <v/>
      </c>
      <c r="O8" s="98" t="str">
        <f t="shared" si="1"/>
        <v/>
      </c>
      <c r="Q8" s="123" t="str">
        <f>IF(E8&lt;&gt;"",(IF(E8&lt;&gt;"",VLOOKUP(E8,General!$C$2:$D$6,2),"")),"")</f>
        <v/>
      </c>
      <c r="R8" s="124" t="str">
        <f>IF(H8&lt;&gt;"",(IF(H8&lt;&gt;"",VLOOKUP(H8,General!$C$2:$D$6,2),"")),"")</f>
        <v/>
      </c>
      <c r="U8" s="3"/>
      <c r="W8" s="3"/>
      <c r="X8" s="4"/>
      <c r="Y8" s="4"/>
      <c r="Z8" s="4"/>
      <c r="AA8" s="4"/>
    </row>
    <row r="9" spans="1:27" s="1" customFormat="1" x14ac:dyDescent="0.25">
      <c r="A9" s="45"/>
      <c r="B9" s="145"/>
      <c r="C9" s="172"/>
      <c r="D9" s="165"/>
      <c r="E9" s="133"/>
      <c r="F9" s="155"/>
      <c r="G9" s="165"/>
      <c r="H9" s="71"/>
      <c r="I9" s="155"/>
      <c r="J9" s="67" t="str">
        <f>IF($E9&lt;&gt;"",IF($D9&lt;&gt;"",IF($E9&gt;69,VLOOKUP($E9,'Class Rank'!$A$3:$D$33,LEFT($D9)+1,FALSE),0),""),"")</f>
        <v/>
      </c>
      <c r="K9" s="68" t="str">
        <f>IF($H9&lt;&gt;"",IF($G9&lt;&gt;"",IF(H9&gt;69,VLOOKUP(H9,'Class Rank'!$A$3:$D$33,LEFT($G9)+1,FALSE),0),""),"")</f>
        <v/>
      </c>
      <c r="N9" s="67" t="str">
        <f t="shared" si="0"/>
        <v/>
      </c>
      <c r="O9" s="68" t="str">
        <f t="shared" si="1"/>
        <v/>
      </c>
      <c r="Q9" s="123" t="str">
        <f>IF(E9&lt;&gt;"",(IF(E9&lt;&gt;"",VLOOKUP(E9,General!$C$2:$D$6,2),"")),"")</f>
        <v/>
      </c>
      <c r="R9" s="124" t="str">
        <f>IF(H9&lt;&gt;"",(IF(H9&lt;&gt;"",VLOOKUP(H9,General!$C$2:$D$6,2),"")),"")</f>
        <v/>
      </c>
      <c r="U9" s="3"/>
      <c r="W9" s="3"/>
      <c r="X9" s="4"/>
      <c r="Y9" s="4"/>
      <c r="Z9" s="4"/>
      <c r="AA9" s="4"/>
    </row>
    <row r="10" spans="1:27" s="1" customFormat="1" ht="13.8" thickBot="1" x14ac:dyDescent="0.3">
      <c r="A10" s="46"/>
      <c r="B10" s="147"/>
      <c r="C10" s="175"/>
      <c r="D10" s="187"/>
      <c r="E10" s="134"/>
      <c r="F10" s="158"/>
      <c r="G10" s="187"/>
      <c r="H10" s="18"/>
      <c r="I10" s="158"/>
      <c r="J10" s="99" t="str">
        <f>IF($E10&lt;&gt;"",IF($D10&lt;&gt;"",IF($E10&gt;69,VLOOKUP($E10,'Class Rank'!$A$3:$D$33,LEFT($D10)+1,FALSE),0),""),"")</f>
        <v/>
      </c>
      <c r="K10" s="100" t="str">
        <f>IF($H10&lt;&gt;"",IF($G10&lt;&gt;"",IF(H10&gt;69,VLOOKUP(H10,'Class Rank'!$A$3:$D$33,LEFT($G10)+1,FALSE),0),""),"")</f>
        <v/>
      </c>
      <c r="N10" s="99" t="str">
        <f t="shared" si="0"/>
        <v/>
      </c>
      <c r="O10" s="100" t="str">
        <f t="shared" si="1"/>
        <v/>
      </c>
      <c r="Q10" s="123" t="str">
        <f>IF(E10&lt;&gt;"",(IF(E10&lt;&gt;"",VLOOKUP(E10,General!$C$2:$D$6,2),"")),"")</f>
        <v/>
      </c>
      <c r="R10" s="124" t="str">
        <f>IF(H10&lt;&gt;"",(IF(H10&lt;&gt;"",VLOOKUP(H10,General!$C$2:$D$6,2),"")),"")</f>
        <v/>
      </c>
      <c r="T10" s="2"/>
      <c r="U10" s="2"/>
      <c r="V10" s="2"/>
      <c r="W10" s="2"/>
      <c r="X10" s="2"/>
      <c r="Y10" s="2"/>
      <c r="Z10" s="2"/>
      <c r="AA10" s="2"/>
    </row>
    <row r="11" spans="1:27" s="1" customFormat="1" x14ac:dyDescent="0.25">
      <c r="A11" s="44" t="s">
        <v>1</v>
      </c>
      <c r="B11" s="140"/>
      <c r="C11" s="170"/>
      <c r="D11" s="161"/>
      <c r="E11" s="105"/>
      <c r="F11" s="153"/>
      <c r="G11" s="161"/>
      <c r="H11" s="91"/>
      <c r="I11" s="153"/>
      <c r="J11" s="60" t="str">
        <f>IF($E11&lt;&gt;"",IF($D11&lt;&gt;"",IF($E11&gt;69,VLOOKUP($E11,'Class Rank'!$A$3:$D$33,LEFT($D11)+1,FALSE),0),""),"")</f>
        <v/>
      </c>
      <c r="K11" s="61" t="str">
        <f>IF($H11&lt;&gt;"",IF($G11&lt;&gt;"",IF(H11&gt;69,VLOOKUP(H11,'Class Rank'!$A$3:$D$33,LEFT($G11)+1,FALSE),0),""),"")</f>
        <v/>
      </c>
      <c r="N11" s="60" t="str">
        <f t="shared" si="0"/>
        <v/>
      </c>
      <c r="O11" s="61" t="str">
        <f t="shared" si="1"/>
        <v/>
      </c>
      <c r="Q11" s="123" t="str">
        <f>IF(E11&lt;&gt;"",(IF(E11&lt;&gt;"",VLOOKUP(E11,General!$C$2:$D$6,2),"")),"")</f>
        <v/>
      </c>
      <c r="R11" s="124" t="str">
        <f>IF(H11&lt;&gt;"",(IF(H11&lt;&gt;"",VLOOKUP(H11,General!$C$2:$D$6,2),"")),"")</f>
        <v/>
      </c>
      <c r="T11" s="2"/>
      <c r="U11" s="2"/>
      <c r="V11" s="2"/>
      <c r="W11" s="2"/>
      <c r="X11" s="2"/>
      <c r="Y11" s="2"/>
      <c r="Z11" s="2"/>
      <c r="AA11" s="2"/>
    </row>
    <row r="12" spans="1:27" s="1" customFormat="1" x14ac:dyDescent="0.25">
      <c r="A12" s="42"/>
      <c r="B12" s="148"/>
      <c r="C12" s="173"/>
      <c r="D12" s="166"/>
      <c r="E12" s="135"/>
      <c r="F12" s="156"/>
      <c r="G12" s="166"/>
      <c r="H12" s="83"/>
      <c r="I12" s="156"/>
      <c r="J12" s="67" t="str">
        <f>IF($E12&lt;&gt;"",IF($D12&lt;&gt;"",IF($E12&gt;69,VLOOKUP($E12,'Class Rank'!$A$3:$D$33,LEFT($D12)+1,FALSE),0),""),"")</f>
        <v/>
      </c>
      <c r="K12" s="68" t="str">
        <f>IF($H12&lt;&gt;"",IF($G12&lt;&gt;"",IF(H12&gt;69,VLOOKUP(H12,'Class Rank'!$A$3:$D$33,LEFT($G12)+1,FALSE),0),""),"")</f>
        <v/>
      </c>
      <c r="N12" s="67" t="str">
        <f t="shared" si="0"/>
        <v/>
      </c>
      <c r="O12" s="68" t="str">
        <f t="shared" si="1"/>
        <v/>
      </c>
      <c r="Q12" s="123" t="str">
        <f>IF(E12&lt;&gt;"",(IF(E12&lt;&gt;"",VLOOKUP(E12,General!$C$2:$D$6,2),"")),"")</f>
        <v/>
      </c>
      <c r="R12" s="124" t="str">
        <f>IF(H12&lt;&gt;"",(IF(H12&lt;&gt;"",VLOOKUP(H12,General!$C$2:$D$6,2),"")),"")</f>
        <v/>
      </c>
      <c r="U12" s="3"/>
      <c r="W12" s="3"/>
      <c r="X12" s="4"/>
      <c r="Y12" s="4"/>
      <c r="Z12" s="4"/>
      <c r="AA12" s="4"/>
    </row>
    <row r="13" spans="1:27" s="1" customFormat="1" ht="13.8" thickBot="1" x14ac:dyDescent="0.3">
      <c r="A13" s="46"/>
      <c r="B13" s="150"/>
      <c r="C13" s="171"/>
      <c r="D13" s="164"/>
      <c r="E13" s="136"/>
      <c r="F13" s="154"/>
      <c r="G13" s="164"/>
      <c r="H13" s="70"/>
      <c r="I13" s="154"/>
      <c r="J13" s="63" t="str">
        <f>IF($E13&lt;&gt;"",IF($D13&lt;&gt;"",IF($E13&gt;69,VLOOKUP($E13,'Class Rank'!$A$3:$D$33,LEFT($D13)+1,FALSE),0),""),"")</f>
        <v/>
      </c>
      <c r="K13" s="64" t="str">
        <f>IF($H13&lt;&gt;"",IF($G13&lt;&gt;"",IF(H13&gt;69,VLOOKUP(H13,'Class Rank'!$A$3:$D$33,LEFT($G13)+1,FALSE),0),""),"")</f>
        <v/>
      </c>
      <c r="N13" s="99" t="str">
        <f t="shared" si="0"/>
        <v/>
      </c>
      <c r="O13" s="100" t="str">
        <f t="shared" si="1"/>
        <v/>
      </c>
      <c r="Q13" s="123" t="str">
        <f>IF(E13&lt;&gt;"",(IF(E13&lt;&gt;"",VLOOKUP(E13,General!$C$2:$D$6,2),"")),"")</f>
        <v/>
      </c>
      <c r="R13" s="124" t="str">
        <f>IF(H13&lt;&gt;"",(IF(H13&lt;&gt;"",VLOOKUP(H13,General!$C$2:$D$6,2),"")),"")</f>
        <v/>
      </c>
      <c r="U13" s="3"/>
      <c r="W13" s="3"/>
      <c r="X13" s="4"/>
      <c r="Y13" s="4"/>
      <c r="Z13" s="4"/>
      <c r="AA13" s="4"/>
    </row>
    <row r="14" spans="1:27" s="1" customFormat="1" x14ac:dyDescent="0.25">
      <c r="A14" s="44" t="s">
        <v>3</v>
      </c>
      <c r="B14" s="151"/>
      <c r="C14" s="174"/>
      <c r="D14" s="185"/>
      <c r="E14" s="186"/>
      <c r="F14" s="157"/>
      <c r="G14" s="185"/>
      <c r="H14" s="93"/>
      <c r="I14" s="157"/>
      <c r="J14" s="60" t="str">
        <f>IF($E14&lt;&gt;"",IF($D14&lt;&gt;"",IF($E14&gt;69,VLOOKUP($E14,'Class Rank'!$A$3:$D$33,LEFT($D14)+1,FALSE),0),""),"")</f>
        <v/>
      </c>
      <c r="K14" s="61" t="str">
        <f>IF($H14&lt;&gt;"",IF($G14&lt;&gt;"",IF(H14&gt;69,VLOOKUP(H14,'Class Rank'!$A$3:$D$33,LEFT($G14)+1,FALSE),0),""),"")</f>
        <v/>
      </c>
      <c r="N14" s="60" t="str">
        <f t="shared" si="0"/>
        <v/>
      </c>
      <c r="O14" s="61" t="str">
        <f t="shared" si="1"/>
        <v/>
      </c>
      <c r="Q14" s="123" t="str">
        <f>IF(E14&lt;&gt;"",(IF(E14&lt;&gt;"",VLOOKUP(E14,General!$C$2:$D$6,2),"")),"")</f>
        <v/>
      </c>
      <c r="R14" s="124" t="str">
        <f>IF(H14&lt;&gt;"",(IF(H14&lt;&gt;"",VLOOKUP(H14,General!$C$2:$D$6,2),"")),"")</f>
        <v/>
      </c>
      <c r="U14" s="3"/>
      <c r="W14" s="3"/>
      <c r="X14" s="4"/>
      <c r="Y14" s="4"/>
      <c r="Z14" s="4"/>
      <c r="AA14" s="4"/>
    </row>
    <row r="15" spans="1:27" s="1" customFormat="1" x14ac:dyDescent="0.25">
      <c r="A15" s="42"/>
      <c r="B15" s="145"/>
      <c r="C15" s="172"/>
      <c r="D15" s="165"/>
      <c r="E15" s="137"/>
      <c r="F15" s="155"/>
      <c r="G15" s="165"/>
      <c r="H15" s="81"/>
      <c r="I15" s="155"/>
      <c r="J15" s="67" t="str">
        <f>IF($E15&lt;&gt;"",IF($D15&lt;&gt;"",IF($E15&gt;69,VLOOKUP($E15,'Class Rank'!$A$3:$D$33,LEFT($D15)+1,FALSE),0),""),"")</f>
        <v/>
      </c>
      <c r="K15" s="68" t="str">
        <f>IF($H15&lt;&gt;"",IF($G15&lt;&gt;"",IF(H15&gt;69,VLOOKUP(H15,'Class Rank'!$A$3:$D$33,LEFT($G15)+1,FALSE),0),""),"")</f>
        <v/>
      </c>
      <c r="N15" s="67" t="str">
        <f t="shared" si="0"/>
        <v/>
      </c>
      <c r="O15" s="68" t="str">
        <f t="shared" si="1"/>
        <v/>
      </c>
      <c r="Q15" s="123" t="str">
        <f>IF(E15&lt;&gt;"",(IF(E15&lt;&gt;"",VLOOKUP(E15,General!$C$2:$D$6,2),"")),"")</f>
        <v/>
      </c>
      <c r="R15" s="124" t="str">
        <f>IF(H15&lt;&gt;"",(IF(H15&lt;&gt;"",VLOOKUP(H15,General!$C$2:$D$6,2),"")),"")</f>
        <v/>
      </c>
      <c r="T15" s="2"/>
      <c r="U15" s="2"/>
      <c r="V15" s="2"/>
      <c r="W15" s="2"/>
      <c r="X15" s="2"/>
      <c r="Y15" s="2"/>
      <c r="Z15" s="2"/>
      <c r="AA15" s="2"/>
    </row>
    <row r="16" spans="1:27" s="1" customFormat="1" ht="13.8" thickBot="1" x14ac:dyDescent="0.3">
      <c r="A16" s="43"/>
      <c r="B16" s="152"/>
      <c r="C16" s="175"/>
      <c r="D16" s="187"/>
      <c r="E16" s="183"/>
      <c r="F16" s="158"/>
      <c r="G16" s="187"/>
      <c r="H16" s="95"/>
      <c r="I16" s="158"/>
      <c r="J16" s="63" t="str">
        <f>IF($E16&lt;&gt;"",IF($D16&lt;&gt;"",IF($E16&gt;69,VLOOKUP($E16,'Class Rank'!$A$3:$D$33,LEFT($D16)+1,FALSE),0),""),"")</f>
        <v/>
      </c>
      <c r="K16" s="64" t="str">
        <f>IF($H16&lt;&gt;"",IF($G16&lt;&gt;"",IF(H16&gt;69,VLOOKUP(H16,'Class Rank'!$A$3:$D$33,LEFT($G16)+1,FALSE),0),""),"")</f>
        <v/>
      </c>
      <c r="N16" s="63" t="str">
        <f t="shared" si="0"/>
        <v/>
      </c>
      <c r="O16" s="64" t="str">
        <f t="shared" si="1"/>
        <v/>
      </c>
      <c r="Q16" s="211" t="str">
        <f>IF(E16&lt;&gt;"",(IF(E16&lt;&gt;"",VLOOKUP(E16,General!$C$2:$D$6,2),"")),"")</f>
        <v/>
      </c>
      <c r="R16" s="125" t="str">
        <f>IF(H16&lt;&gt;"",(IF(H16&lt;&gt;"",VLOOKUP(H16,General!$C$2:$D$6,2),"")),"")</f>
        <v/>
      </c>
      <c r="T16" s="2"/>
      <c r="U16" s="2"/>
      <c r="V16" s="2"/>
      <c r="W16" s="2"/>
      <c r="X16" s="2"/>
      <c r="Y16" s="2"/>
      <c r="Z16" s="2"/>
      <c r="AA16" s="2"/>
    </row>
    <row r="17" spans="1:27" s="1" customFormat="1" x14ac:dyDescent="0.25">
      <c r="A17" s="44" t="s">
        <v>532</v>
      </c>
      <c r="B17" s="151"/>
      <c r="C17" s="174"/>
      <c r="D17" s="185"/>
      <c r="E17" s="186"/>
      <c r="F17" s="157"/>
      <c r="G17" s="185"/>
      <c r="H17" s="93"/>
      <c r="I17" s="157"/>
      <c r="J17" s="97" t="str">
        <f>IF($E17&lt;&gt;"",IF($D17&lt;&gt;"",IF($E17&gt;69,VLOOKUP($E17,'Class Rank'!$A$3:$D$33,LEFT($D17)+1,FALSE),0),""),"")</f>
        <v/>
      </c>
      <c r="K17" s="98" t="str">
        <f>IF($H17&lt;&gt;"",IF($G17&lt;&gt;"",IF(H17&gt;69,VLOOKUP(H17,'Class Rank'!$A$3:$D$33,LEFT($G17)+1,FALSE),0),""),"")</f>
        <v/>
      </c>
      <c r="N17" s="60" t="str">
        <f>IF(LEFT(F17)&lt;&gt;"*",IF($E17&lt;&gt;"",IF($D17&lt;&gt;"",IF($E17&gt;69,0.5,0),""),""),0)</f>
        <v/>
      </c>
      <c r="O17" s="61" t="str">
        <f>IF(LEFT(I17)&lt;&gt;"*",IF($H17&lt;&gt;"",IF($G17&lt;&gt;"",IF($H17&gt;69,0.5,0),""),""),0)</f>
        <v/>
      </c>
      <c r="Q17" s="1">
        <f>'Grade - 11'!S17</f>
        <v>0</v>
      </c>
      <c r="R17" s="1">
        <f>SUM(Q5:R16)</f>
        <v>0</v>
      </c>
      <c r="S17" s="1">
        <f>SUM(Q17:R17)</f>
        <v>0</v>
      </c>
      <c r="T17" s="1" t="s">
        <v>534</v>
      </c>
      <c r="U17" s="3"/>
      <c r="W17" s="3"/>
      <c r="X17" s="4"/>
      <c r="Y17" s="4"/>
      <c r="Z17" s="4"/>
      <c r="AA17" s="4"/>
    </row>
    <row r="18" spans="1:27" s="1" customFormat="1" x14ac:dyDescent="0.25">
      <c r="A18" s="42"/>
      <c r="B18" s="145"/>
      <c r="C18" s="172"/>
      <c r="D18" s="165"/>
      <c r="E18" s="137"/>
      <c r="F18" s="155"/>
      <c r="G18" s="165"/>
      <c r="H18" s="81"/>
      <c r="I18" s="155"/>
      <c r="J18" s="67" t="str">
        <f>IF($E18&lt;&gt;"",IF($D18&lt;&gt;"",IF($E18&gt;69,VLOOKUP($E18,'Class Rank'!$A$3:$D$33,LEFT($D18)+1,FALSE),0),""),"")</f>
        <v/>
      </c>
      <c r="K18" s="68" t="str">
        <f>IF($H18&lt;&gt;"",IF($G18&lt;&gt;"",IF(H18&gt;69,VLOOKUP(H18,'Class Rank'!$A$3:$D$33,LEFT($G18)+1,FALSE),0),""),"")</f>
        <v/>
      </c>
      <c r="N18" s="67" t="str">
        <f>IF(LEFT(F18)&lt;&gt;"*",IF($E18&lt;&gt;"",IF($D18&lt;&gt;"",IF($E18&gt;69,0.5,0),""),""),0)</f>
        <v/>
      </c>
      <c r="O18" s="68" t="str">
        <f>IF(LEFT(I18)&lt;&gt;"*",IF($H18&lt;&gt;"",IF($G18&lt;&gt;"",IF($H18&gt;69,0.5,0),""),""),0)</f>
        <v/>
      </c>
      <c r="Q18" s="1">
        <f>'Grade - 11'!S18</f>
        <v>0</v>
      </c>
      <c r="R18" s="1">
        <f>SUM(T4:U4)</f>
        <v>0</v>
      </c>
      <c r="S18" s="1">
        <f>SUM(Q18:R18)</f>
        <v>0</v>
      </c>
      <c r="T18" s="1" t="s">
        <v>4</v>
      </c>
      <c r="U18" s="2"/>
      <c r="V18" s="2"/>
      <c r="W18" s="2"/>
      <c r="X18" s="2"/>
      <c r="Y18" s="2"/>
      <c r="Z18" s="2"/>
      <c r="AA18" s="2"/>
    </row>
    <row r="19" spans="1:27" s="1" customFormat="1" ht="13.8" thickBot="1" x14ac:dyDescent="0.3">
      <c r="A19" s="43"/>
      <c r="B19" s="152"/>
      <c r="C19" s="175"/>
      <c r="D19" s="187"/>
      <c r="E19" s="183"/>
      <c r="F19" s="158"/>
      <c r="G19" s="187"/>
      <c r="H19" s="95"/>
      <c r="I19" s="158"/>
      <c r="J19" s="99" t="str">
        <f>IF($E19&lt;&gt;"",IF($D19&lt;&gt;"",IF($E19&gt;69,VLOOKUP($E19,'Class Rank'!$A$3:$D$33,LEFT($D19)+1,FALSE),0),""),"")</f>
        <v/>
      </c>
      <c r="K19" s="100" t="str">
        <f>IF($H19&lt;&gt;"",IF($G19&lt;&gt;"",IF(H19&gt;69,VLOOKUP(H19,'Class Rank'!$A$3:$D$33,LEFT($G19)+1,FALSE),0),""),"")</f>
        <v/>
      </c>
      <c r="N19" s="63" t="str">
        <f>IF(LEFT(F19)&lt;&gt;"*",IF($E19&lt;&gt;"",IF($D19&lt;&gt;"",IF($E19&gt;69,0.5,0),""),""),0)</f>
        <v/>
      </c>
      <c r="O19" s="64" t="str">
        <f>IF(LEFT(I19)&lt;&gt;"*",IF($H19&lt;&gt;"",IF($G19&lt;&gt;"",IF($H19&gt;69,0.5,0),""),""),0)</f>
        <v/>
      </c>
      <c r="Q19" s="224"/>
      <c r="R19" s="224"/>
      <c r="S19" s="1" t="str">
        <f>IF(S18&gt;0,S17/S18,"")</f>
        <v/>
      </c>
      <c r="T19" s="2" t="s">
        <v>541</v>
      </c>
      <c r="U19" s="2"/>
      <c r="V19" s="2"/>
      <c r="W19" s="2"/>
      <c r="X19" s="2"/>
      <c r="Y19" s="2"/>
      <c r="Z19" s="2"/>
      <c r="AA19" s="2"/>
    </row>
    <row r="20" spans="1:27" s="1" customFormat="1" x14ac:dyDescent="0.25">
      <c r="A20" s="44" t="s">
        <v>13</v>
      </c>
      <c r="B20" s="140"/>
      <c r="C20" s="170"/>
      <c r="D20" s="161"/>
      <c r="E20" s="139"/>
      <c r="F20" s="153"/>
      <c r="G20" s="161"/>
      <c r="H20" s="69"/>
      <c r="I20" s="153"/>
      <c r="J20" s="60" t="str">
        <f>IF($E20&lt;&gt;"",IF($D20&lt;&gt;"",IF($E20&gt;69,VLOOKUP($E20,'Class Rank'!$A$3:$D$33,LEFT($D20)+1,FALSE),0),""),"")</f>
        <v/>
      </c>
      <c r="K20" s="61" t="str">
        <f>IF($H20&lt;&gt;"",IF($G20&lt;&gt;"",IF(H20&gt;69,VLOOKUP(H20,'Class Rank'!$A$3:$D$33,LEFT($G20)+1,FALSE),0),""),"")</f>
        <v/>
      </c>
      <c r="N20" s="60" t="str">
        <f t="shared" si="0"/>
        <v/>
      </c>
      <c r="O20" s="61" t="str">
        <f t="shared" si="1"/>
        <v/>
      </c>
      <c r="U20" s="3"/>
      <c r="W20" s="3"/>
      <c r="X20" s="4"/>
      <c r="Y20" s="4"/>
      <c r="Z20" s="4"/>
      <c r="AA20" s="4"/>
    </row>
    <row r="21" spans="1:27" s="1" customFormat="1" x14ac:dyDescent="0.25">
      <c r="A21" s="45"/>
      <c r="B21" s="142"/>
      <c r="C21" s="173"/>
      <c r="D21" s="166"/>
      <c r="E21" s="177"/>
      <c r="F21" s="156"/>
      <c r="G21" s="166"/>
      <c r="H21" s="17"/>
      <c r="I21" s="156"/>
      <c r="J21" s="67" t="str">
        <f>IF($E21&lt;&gt;"",IF($D21&lt;&gt;"",IF($E21&gt;69,VLOOKUP($E21,'Class Rank'!$A$3:$D$33,LEFT($D21)+1,FALSE),0),""),"")</f>
        <v/>
      </c>
      <c r="K21" s="68" t="str">
        <f>IF($H21&lt;&gt;"",IF($G21&lt;&gt;"",IF(H21&gt;69,VLOOKUP(H21,'Class Rank'!$A$3:$D$33,LEFT($G21)+1,FALSE),0),""),"")</f>
        <v/>
      </c>
      <c r="N21" s="67" t="str">
        <f t="shared" si="0"/>
        <v/>
      </c>
      <c r="O21" s="68" t="str">
        <f t="shared" si="1"/>
        <v/>
      </c>
      <c r="Q21" s="1" t="s">
        <v>549</v>
      </c>
      <c r="U21" s="3"/>
      <c r="W21" s="3"/>
      <c r="X21" s="4"/>
      <c r="Y21" s="4"/>
      <c r="Z21" s="4"/>
      <c r="AA21" s="4"/>
    </row>
    <row r="22" spans="1:27" s="1" customFormat="1" x14ac:dyDescent="0.25">
      <c r="A22" s="42"/>
      <c r="B22" s="145"/>
      <c r="C22" s="172"/>
      <c r="D22" s="165"/>
      <c r="E22" s="137"/>
      <c r="F22" s="155"/>
      <c r="G22" s="165"/>
      <c r="H22" s="81"/>
      <c r="I22" s="155"/>
      <c r="J22" s="67" t="str">
        <f>IF($E22&lt;&gt;"",IF($D22&lt;&gt;"",IF($E22&gt;69,VLOOKUP($E22,'Class Rank'!$A$3:$D$33,LEFT($D22)+1,FALSE),0),""),"")</f>
        <v/>
      </c>
      <c r="K22" s="68" t="str">
        <f>IF($H22&lt;&gt;"",IF($G22&lt;&gt;"",IF(H22&gt;69,VLOOKUP(H22,'Class Rank'!$A$3:$D$33,LEFT($G22)+1,FALSE),0),""),"")</f>
        <v/>
      </c>
      <c r="N22" s="67" t="str">
        <f t="shared" si="0"/>
        <v/>
      </c>
      <c r="O22" s="68" t="str">
        <f t="shared" si="1"/>
        <v/>
      </c>
      <c r="Q22" s="1">
        <f>IF(E26&lt;&gt;"",E26,0)</f>
        <v>0</v>
      </c>
      <c r="U22" s="3"/>
      <c r="W22" s="3"/>
      <c r="X22" s="4"/>
      <c r="Y22" s="4"/>
      <c r="Z22" s="4"/>
      <c r="AA22" s="4"/>
    </row>
    <row r="23" spans="1:27" s="1" customFormat="1" x14ac:dyDescent="0.25">
      <c r="A23" s="42"/>
      <c r="B23" s="142"/>
      <c r="C23" s="173"/>
      <c r="D23" s="166"/>
      <c r="E23" s="106"/>
      <c r="F23" s="156"/>
      <c r="G23" s="166"/>
      <c r="H23" s="82"/>
      <c r="I23" s="156"/>
      <c r="J23" s="67" t="str">
        <f>IF($E23&lt;&gt;"",IF($D23&lt;&gt;"",IF($E23&gt;69,VLOOKUP($E23,'Class Rank'!$A$3:$D$33,LEFT($D23)+1,FALSE),0),""),"")</f>
        <v/>
      </c>
      <c r="K23" s="68" t="str">
        <f>IF($H23&lt;&gt;"",IF($G23&lt;&gt;"",IF(H23&gt;69,VLOOKUP(H23,'Class Rank'!$A$3:$D$33,LEFT($G23)+1,FALSE),0),""),"")</f>
        <v/>
      </c>
      <c r="N23" s="67" t="str">
        <f t="shared" si="0"/>
        <v/>
      </c>
      <c r="O23" s="68" t="str">
        <f t="shared" si="1"/>
        <v/>
      </c>
      <c r="Q23" s="1">
        <f>IF(H26&lt;&gt;"",H26,0)</f>
        <v>0</v>
      </c>
      <c r="T23" s="2"/>
      <c r="U23" s="2"/>
      <c r="V23" s="2"/>
      <c r="W23" s="2"/>
      <c r="X23" s="2"/>
      <c r="Y23" s="2"/>
      <c r="Z23" s="2"/>
      <c r="AA23" s="2"/>
    </row>
    <row r="24" spans="1:27" s="1" customFormat="1" x14ac:dyDescent="0.25">
      <c r="A24" s="45"/>
      <c r="B24" s="145"/>
      <c r="C24" s="172"/>
      <c r="D24" s="165"/>
      <c r="E24" s="133"/>
      <c r="F24" s="155"/>
      <c r="G24" s="165"/>
      <c r="H24" s="71"/>
      <c r="I24" s="155"/>
      <c r="J24" s="67" t="str">
        <f>IF($E24&lt;&gt;"",IF($D24&lt;&gt;"",IF($E24&gt;69,VLOOKUP($E24,'Class Rank'!$A$3:$D$33,LEFT($D24)+1,FALSE),0),""),"")</f>
        <v/>
      </c>
      <c r="K24" s="68" t="str">
        <f>IF($H24&lt;&gt;"",IF($G24&lt;&gt;"",IF(H24&gt;69,VLOOKUP(H24,'Class Rank'!$A$3:$D$33,LEFT($G24)+1,FALSE),0),""),"")</f>
        <v/>
      </c>
      <c r="N24" s="67" t="str">
        <f t="shared" si="0"/>
        <v/>
      </c>
      <c r="O24" s="68" t="str">
        <f t="shared" si="1"/>
        <v/>
      </c>
      <c r="P24" s="1">
        <f>'Grade - 11'!P26</f>
        <v>0</v>
      </c>
      <c r="Q24" s="1">
        <f>'Grade - 11'!Q26</f>
        <v>0</v>
      </c>
      <c r="R24" s="1" t="str">
        <f>'Grade - 11'!R25</f>
        <v>Total Grade 11</v>
      </c>
      <c r="T24" s="2"/>
      <c r="U24" s="2"/>
      <c r="V24" s="2"/>
      <c r="W24" s="2"/>
      <c r="X24" s="2"/>
      <c r="Y24" s="2"/>
      <c r="Z24" s="2"/>
      <c r="AA24" s="2"/>
    </row>
    <row r="25" spans="1:27" s="1" customFormat="1" ht="13.8" thickBot="1" x14ac:dyDescent="0.3">
      <c r="A25" s="46"/>
      <c r="B25" s="147"/>
      <c r="C25" s="175"/>
      <c r="D25" s="187"/>
      <c r="E25" s="134"/>
      <c r="F25" s="158"/>
      <c r="G25" s="187"/>
      <c r="H25" s="18"/>
      <c r="I25" s="158"/>
      <c r="J25" s="63" t="str">
        <f>IF($E25&lt;&gt;"",IF($D25&lt;&gt;"",IF($E25&gt;69,VLOOKUP($E25,'Class Rank'!$A$3:$D$33,LEFT($D25)+1,FALSE),0),""),"")</f>
        <v/>
      </c>
      <c r="K25" s="64" t="str">
        <f>IF($H25&lt;&gt;"",IF($G25&lt;&gt;"",IF(H25&gt;69,VLOOKUP(H25,'Class Rank'!$A$3:$D$33,LEFT($G25)+1,FALSE),0),""),"")</f>
        <v/>
      </c>
      <c r="N25" s="63" t="str">
        <f t="shared" si="0"/>
        <v/>
      </c>
      <c r="O25" s="64" t="str">
        <f t="shared" si="1"/>
        <v/>
      </c>
      <c r="P25" s="1">
        <f>SUM(E5:E25)+SUM(H5:H25)</f>
        <v>0</v>
      </c>
      <c r="Q25" s="1">
        <f>SUM(Q22:Q23)</f>
        <v>0</v>
      </c>
      <c r="R25" s="1" t="s">
        <v>545</v>
      </c>
      <c r="U25" s="3"/>
      <c r="W25" s="3"/>
      <c r="X25" s="4"/>
      <c r="Y25" s="4"/>
      <c r="Z25" s="4"/>
      <c r="AA25" s="4"/>
    </row>
    <row r="26" spans="1:27" s="1" customFormat="1" ht="27" thickBot="1" x14ac:dyDescent="0.3">
      <c r="A26" s="232" t="s">
        <v>552</v>
      </c>
      <c r="B26" s="229" t="str">
        <f>VLOOKUP('Grade - 11'!O27,General!E2:F5,2)</f>
        <v>Freshman</v>
      </c>
      <c r="C26" s="233" t="s">
        <v>553</v>
      </c>
      <c r="D26" s="50"/>
      <c r="E26" s="50" t="str">
        <f>IF(COUNTA(E5:E25)&lt;&gt;0,COUNTA(E5:E25),"")</f>
        <v/>
      </c>
      <c r="F26" s="50"/>
      <c r="G26" s="50"/>
      <c r="H26" s="51" t="str">
        <f>IF(COUNTA(H5:H25)&lt;&gt;0,COUNTA(H5:H25),"")</f>
        <v/>
      </c>
      <c r="I26" s="214" t="s">
        <v>5</v>
      </c>
      <c r="J26" s="217" t="str">
        <f>IF(E26&lt;&gt;"",SUM(J5:J25)/$E26,"")</f>
        <v/>
      </c>
      <c r="K26" s="218" t="str">
        <f>IF(H26&lt;&gt;"",SUM(K5:K25)/$H26,"")</f>
        <v/>
      </c>
      <c r="L26" s="14"/>
      <c r="M26" s="59" t="s">
        <v>35</v>
      </c>
      <c r="N26" s="97">
        <f>SUM(N5:N25)</f>
        <v>0</v>
      </c>
      <c r="O26" s="98">
        <f>SUM(O5:O25)</f>
        <v>0</v>
      </c>
      <c r="P26" s="1">
        <f>SUM(P24:P25)</f>
        <v>0</v>
      </c>
      <c r="Q26" s="1">
        <f>SUM(Q24:Q25)</f>
        <v>0</v>
      </c>
      <c r="U26" s="3"/>
      <c r="W26" s="3"/>
      <c r="X26" s="4"/>
      <c r="Y26" s="4"/>
      <c r="Z26" s="4"/>
      <c r="AA26" s="4"/>
    </row>
    <row r="27" spans="1:27" s="1" customFormat="1" ht="27" thickBot="1" x14ac:dyDescent="0.3">
      <c r="I27" s="215" t="s">
        <v>531</v>
      </c>
      <c r="J27" s="225" t="str">
        <f>IF($E26&lt;&gt;"",SUM($E5:$E25)/$E26,"")</f>
        <v/>
      </c>
      <c r="K27" s="227" t="str">
        <f>IF($H26&lt;&gt;"",SUM($H5:$H25)/$H26,"")</f>
        <v/>
      </c>
      <c r="L27" s="11"/>
      <c r="M27" s="62" t="s">
        <v>36</v>
      </c>
      <c r="N27" s="63">
        <f>'Grade - 11'!O27+N26</f>
        <v>0</v>
      </c>
      <c r="O27" s="64">
        <f>N27+O26</f>
        <v>0</v>
      </c>
      <c r="U27" s="3"/>
      <c r="W27" s="3"/>
      <c r="X27" s="4"/>
      <c r="Y27" s="4"/>
      <c r="Z27" s="4"/>
      <c r="AA27" s="4"/>
    </row>
    <row r="28" spans="1:27" s="1" customFormat="1" ht="13.8" thickBot="1" x14ac:dyDescent="0.3">
      <c r="I28" s="245" t="s">
        <v>6</v>
      </c>
      <c r="J28" s="246"/>
      <c r="K28" s="234" t="str">
        <f>IF(Q30&gt;0,$P30/Q30,"")</f>
        <v/>
      </c>
      <c r="P28" s="1">
        <f>'Grade - 11'!P30</f>
        <v>0</v>
      </c>
      <c r="R28" s="1" t="str">
        <f>'Grade - 11'!R29</f>
        <v>Total Grade 11</v>
      </c>
    </row>
    <row r="29" spans="1:27" s="1" customFormat="1" ht="13.8" thickBot="1" x14ac:dyDescent="0.3">
      <c r="I29" s="245" t="s">
        <v>530</v>
      </c>
      <c r="J29" s="246"/>
      <c r="K29" s="216" t="str">
        <f>IF(Q26&gt;0,$P26/Q26,"")</f>
        <v/>
      </c>
      <c r="P29" s="1">
        <f>SUM(J5:K25)</f>
        <v>0</v>
      </c>
      <c r="R29" s="1" t="s">
        <v>545</v>
      </c>
    </row>
    <row r="30" spans="1:27" s="1" customFormat="1" ht="13.8" thickBot="1" x14ac:dyDescent="0.3">
      <c r="A30" s="73"/>
      <c r="B30" s="9"/>
      <c r="D30" s="6"/>
      <c r="E30" s="3"/>
      <c r="F30" s="73"/>
      <c r="G30" s="73"/>
      <c r="H30" s="3"/>
      <c r="I30" s="245" t="s">
        <v>149</v>
      </c>
      <c r="J30" s="246"/>
      <c r="K30" s="226" t="str">
        <f>IF(S19&gt;0,S19,"")</f>
        <v/>
      </c>
      <c r="L30" s="74"/>
      <c r="M30" s="3"/>
      <c r="P30" s="1">
        <f>SUM(P28:P29)</f>
        <v>0</v>
      </c>
      <c r="Q30" s="1">
        <f>Q26</f>
        <v>0</v>
      </c>
    </row>
    <row r="31" spans="1:27" s="1" customFormat="1" x14ac:dyDescent="0.25"/>
    <row r="32" spans="1:27" s="1" customFormat="1" x14ac:dyDescent="0.25">
      <c r="A32" s="3"/>
      <c r="B32" s="9"/>
      <c r="F32" s="5"/>
      <c r="G32" s="5"/>
      <c r="L32" s="21"/>
    </row>
    <row r="33" spans="1:17" s="1" customFormat="1" x14ac:dyDescent="0.25">
      <c r="A33" s="3"/>
      <c r="B33" s="9"/>
      <c r="F33" s="5"/>
      <c r="G33" s="5"/>
      <c r="L33" s="21"/>
    </row>
    <row r="34" spans="1:17" s="1" customFormat="1" x14ac:dyDescent="0.25">
      <c r="A34" s="5"/>
      <c r="B34" s="9"/>
      <c r="F34" s="5"/>
      <c r="G34" s="5"/>
      <c r="L34" s="21"/>
      <c r="M34" s="5"/>
      <c r="N34" s="3"/>
      <c r="O34" s="3"/>
      <c r="P34" s="3"/>
      <c r="Q34" s="3"/>
    </row>
    <row r="35" spans="1:17" s="1" customFormat="1" x14ac:dyDescent="0.25">
      <c r="A35" s="5"/>
      <c r="B35" s="9"/>
      <c r="E35" s="5"/>
      <c r="F35" s="5"/>
      <c r="G35" s="5"/>
      <c r="H35" s="5"/>
      <c r="I35" s="5"/>
      <c r="J35" s="5"/>
      <c r="K35" s="5"/>
      <c r="L35" s="5"/>
    </row>
    <row r="36" spans="1:17" s="1" customFormat="1" x14ac:dyDescent="0.25">
      <c r="A36" s="5"/>
      <c r="B36" s="8"/>
      <c r="C36" s="8"/>
      <c r="D36" s="10"/>
      <c r="E36" s="3"/>
      <c r="F36" s="5"/>
      <c r="G36" s="5"/>
      <c r="H36" s="3"/>
      <c r="I36" s="3"/>
      <c r="J36" s="3"/>
      <c r="M36" s="3"/>
      <c r="Q36" s="3"/>
    </row>
    <row r="37" spans="1:17" s="1" customFormat="1" x14ac:dyDescent="0.25">
      <c r="A37" s="5"/>
      <c r="F37" s="5"/>
      <c r="G37" s="5"/>
      <c r="K37" s="3"/>
      <c r="L37" s="3"/>
      <c r="M37" s="2"/>
      <c r="N37" s="2"/>
      <c r="O37" s="2"/>
      <c r="P37" s="2"/>
      <c r="Q37" s="2"/>
    </row>
    <row r="38" spans="1:17" s="1" customFormat="1" x14ac:dyDescent="0.25">
      <c r="A38" s="5"/>
      <c r="E38" s="2"/>
      <c r="F38" s="5"/>
      <c r="G38" s="5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s="1" customFormat="1" x14ac:dyDescent="0.25">
      <c r="A39" s="5"/>
      <c r="E39" s="2"/>
      <c r="F39" s="5"/>
      <c r="G39" s="5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s="1" customFormat="1" x14ac:dyDescent="0.25">
      <c r="A40" s="5"/>
      <c r="E40" s="2"/>
      <c r="F40" s="5"/>
      <c r="G40" s="5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s="1" customFormat="1" x14ac:dyDescent="0.25">
      <c r="A41" s="5"/>
      <c r="E41" s="2"/>
      <c r="F41" s="5"/>
      <c r="G41" s="5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s="1" customFormat="1" x14ac:dyDescent="0.25">
      <c r="E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s="1" customFormat="1" x14ac:dyDescent="0.25">
      <c r="E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s="1" customFormat="1" x14ac:dyDescent="0.25">
      <c r="E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s="1" customFormat="1" x14ac:dyDescent="0.25">
      <c r="E45" s="5"/>
      <c r="H45" s="5"/>
      <c r="I45" s="4"/>
      <c r="J45" s="2"/>
      <c r="K45" s="2"/>
      <c r="L45" s="2"/>
      <c r="M45" s="2"/>
      <c r="N45" s="2"/>
      <c r="O45" s="2"/>
      <c r="P45" s="2"/>
      <c r="Q45" s="2"/>
    </row>
    <row r="46" spans="1:17" s="1" customFormat="1" x14ac:dyDescent="0.25">
      <c r="D46" s="7"/>
      <c r="E46" s="7"/>
      <c r="F46" s="7"/>
      <c r="G46" s="7"/>
      <c r="H46" s="7"/>
      <c r="I46" s="7"/>
      <c r="J46" s="252"/>
      <c r="K46" s="252"/>
      <c r="L46" s="4"/>
      <c r="M46" s="4"/>
      <c r="N46" s="4"/>
      <c r="O46" s="4"/>
      <c r="P46" s="4"/>
    </row>
    <row r="47" spans="1:17" s="1" customFormat="1" x14ac:dyDescent="0.25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s="1" customFormat="1" x14ac:dyDescent="0.2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4:17" s="1" customFormat="1" x14ac:dyDescent="0.2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4:17" s="1" customFormat="1" x14ac:dyDescent="0.2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4:17" s="1" customFormat="1" x14ac:dyDescent="0.2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4:17" s="1" customFormat="1" x14ac:dyDescent="0.2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4:17" s="1" customFormat="1" x14ac:dyDescent="0.2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4:17" s="1" customFormat="1" x14ac:dyDescent="0.2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4:17" s="1" customFormat="1" x14ac:dyDescent="0.2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4:17" s="1" customFormat="1" x14ac:dyDescent="0.25">
      <c r="E56" s="252"/>
      <c r="F56" s="252"/>
      <c r="G56" s="252"/>
      <c r="H56" s="252"/>
      <c r="I56" s="4"/>
      <c r="J56" s="2"/>
      <c r="K56" s="2"/>
      <c r="L56" s="2"/>
      <c r="M56" s="2"/>
      <c r="N56" s="2"/>
      <c r="O56" s="2"/>
      <c r="P56" s="2"/>
      <c r="Q56" s="2"/>
    </row>
    <row r="57" spans="4:17" s="1" customFormat="1" x14ac:dyDescent="0.25">
      <c r="D57" s="7"/>
      <c r="E57" s="7"/>
      <c r="F57" s="7"/>
      <c r="G57" s="7"/>
      <c r="H57" s="7"/>
      <c r="I57" s="7"/>
      <c r="J57" s="252"/>
      <c r="K57" s="252"/>
      <c r="L57" s="4"/>
      <c r="M57" s="4"/>
      <c r="N57" s="4"/>
      <c r="O57" s="4"/>
      <c r="P57" s="4"/>
      <c r="Q57" s="4"/>
    </row>
    <row r="58" spans="4:17" s="1" customFormat="1" x14ac:dyDescent="0.2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4:17" s="1" customFormat="1" x14ac:dyDescent="0.25">
      <c r="E59" s="2"/>
      <c r="F59" s="2"/>
      <c r="G59" s="2"/>
      <c r="H59" s="2"/>
      <c r="I59" s="2"/>
      <c r="J59" s="2"/>
      <c r="K59" s="2"/>
      <c r="L59" s="2"/>
      <c r="M59" s="2"/>
      <c r="Q59" s="2"/>
    </row>
    <row r="60" spans="4:17" s="1" customFormat="1" x14ac:dyDescent="0.2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4:17" s="1" customFormat="1" x14ac:dyDescent="0.2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4:17" s="1" customFormat="1" x14ac:dyDescent="0.2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4:17" s="1" customFormat="1" x14ac:dyDescent="0.2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4:17" s="1" customFormat="1" x14ac:dyDescent="0.2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0:17" s="1" customFormat="1" x14ac:dyDescent="0.25">
      <c r="J65" s="2"/>
      <c r="K65" s="2"/>
      <c r="L65" s="2"/>
      <c r="M65" s="2"/>
      <c r="N65" s="2"/>
      <c r="O65" s="2"/>
      <c r="P65" s="2"/>
      <c r="Q65" s="2"/>
    </row>
    <row r="66" spans="10:17" s="1" customFormat="1" x14ac:dyDescent="0.25"/>
  </sheetData>
  <mergeCells count="12">
    <mergeCell ref="J57:K57"/>
    <mergeCell ref="I28:J28"/>
    <mergeCell ref="I29:J29"/>
    <mergeCell ref="I30:J30"/>
    <mergeCell ref="A2:O2"/>
    <mergeCell ref="B3:C3"/>
    <mergeCell ref="J46:K46"/>
    <mergeCell ref="E56:H56"/>
    <mergeCell ref="N3:O3"/>
    <mergeCell ref="J3:K3"/>
    <mergeCell ref="D3:F3"/>
    <mergeCell ref="G3:I3"/>
  </mergeCells>
  <phoneticPr fontId="0" type="noConversion"/>
  <dataValidations count="11">
    <dataValidation type="whole" allowBlank="1" showInputMessage="1" showErrorMessage="1" sqref="D30">
      <formula1>1</formula1>
      <formula2>3</formula2>
    </dataValidation>
    <dataValidation type="whole" allowBlank="1" showInputMessage="1" showErrorMessage="1" sqref="H5:H25 E5:E25">
      <formula1>0</formula1>
      <formula2>100</formula2>
    </dataValidation>
    <dataValidation type="list" showInputMessage="1" showErrorMessage="1" sqref="B5:B6">
      <formula1>English</formula1>
    </dataValidation>
    <dataValidation type="list" allowBlank="1" showInputMessage="1" showErrorMessage="1" sqref="B8:B9">
      <formula1>Mathematics</formula1>
    </dataValidation>
    <dataValidation type="list" allowBlank="1" showInputMessage="1" showErrorMessage="1" sqref="B11:B12">
      <formula1>Science</formula1>
    </dataValidation>
    <dataValidation type="list" allowBlank="1" showInputMessage="1" showErrorMessage="1" sqref="B14:B15">
      <formula1>Social_Studies</formula1>
    </dataValidation>
    <dataValidation type="list" allowBlank="1" showInputMessage="1" showErrorMessage="1" sqref="B20:B24">
      <formula1>Electives</formula1>
    </dataValidation>
    <dataValidation type="list" allowBlank="1" showInputMessage="1" showErrorMessage="1" sqref="C5:C25">
      <formula1>Code</formula1>
    </dataValidation>
    <dataValidation type="list" allowBlank="1" showInputMessage="1" showErrorMessage="1" sqref="G5:G25 D5:D25">
      <formula1>Level</formula1>
    </dataValidation>
    <dataValidation type="list" operator="equal" allowBlank="1" showInputMessage="1" showErrorMessage="1" sqref="I5:I25 F5:F25">
      <formula1>Credit_Denied</formula1>
    </dataValidation>
    <dataValidation type="list" allowBlank="1" showInputMessage="1" showErrorMessage="1" sqref="B17:B18">
      <formula1>Language</formula1>
    </dataValidation>
  </dataValidations>
  <pageMargins left="0.75" right="0.75" top="1" bottom="1" header="0.5" footer="0.5"/>
  <pageSetup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5"/>
  <sheetViews>
    <sheetView workbookViewId="0">
      <selection activeCell="B47" sqref="B47"/>
    </sheetView>
  </sheetViews>
  <sheetFormatPr defaultRowHeight="13.2" x14ac:dyDescent="0.25"/>
  <cols>
    <col min="1" max="1" width="43.88671875" bestFit="1" customWidth="1"/>
    <col min="2" max="2" width="16.5546875" bestFit="1" customWidth="1"/>
  </cols>
  <sheetData>
    <row r="1" spans="1:9" ht="13.8" thickBot="1" x14ac:dyDescent="0.3">
      <c r="A1" s="113" t="s">
        <v>30</v>
      </c>
      <c r="B1" s="118" t="s">
        <v>31</v>
      </c>
      <c r="C1" s="121" t="s">
        <v>149</v>
      </c>
      <c r="D1" s="122"/>
      <c r="E1" s="121" t="s">
        <v>204</v>
      </c>
      <c r="F1" s="122"/>
    </row>
    <row r="2" spans="1:9" x14ac:dyDescent="0.25">
      <c r="A2" s="114"/>
      <c r="B2" s="119"/>
      <c r="C2" s="121">
        <v>0</v>
      </c>
      <c r="D2" s="122">
        <v>0</v>
      </c>
      <c r="E2" s="1">
        <v>0</v>
      </c>
      <c r="F2" s="124" t="s">
        <v>203</v>
      </c>
    </row>
    <row r="3" spans="1:9" x14ac:dyDescent="0.25">
      <c r="A3" s="115" t="s">
        <v>45</v>
      </c>
      <c r="B3" s="119" t="s">
        <v>39</v>
      </c>
      <c r="C3" s="123">
        <v>70</v>
      </c>
      <c r="D3" s="124">
        <v>1</v>
      </c>
      <c r="E3" s="1">
        <v>6</v>
      </c>
      <c r="F3" s="124" t="s">
        <v>202</v>
      </c>
    </row>
    <row r="4" spans="1:9" x14ac:dyDescent="0.25">
      <c r="A4" s="115" t="s">
        <v>46</v>
      </c>
      <c r="B4" s="119" t="s">
        <v>40</v>
      </c>
      <c r="C4" s="123">
        <v>75</v>
      </c>
      <c r="D4" s="124">
        <v>2</v>
      </c>
      <c r="E4" s="1">
        <v>11</v>
      </c>
      <c r="F4" s="124" t="s">
        <v>201</v>
      </c>
    </row>
    <row r="5" spans="1:9" ht="13.8" thickBot="1" x14ac:dyDescent="0.3">
      <c r="A5" s="116" t="s">
        <v>14</v>
      </c>
      <c r="B5" s="120" t="s">
        <v>32</v>
      </c>
      <c r="C5" s="123">
        <v>80</v>
      </c>
      <c r="D5" s="124">
        <v>3</v>
      </c>
      <c r="E5" s="182">
        <v>17</v>
      </c>
      <c r="F5" s="125" t="s">
        <v>200</v>
      </c>
    </row>
    <row r="6" spans="1:9" ht="13.8" thickBot="1" x14ac:dyDescent="0.3">
      <c r="A6" s="116" t="s">
        <v>15</v>
      </c>
      <c r="B6" s="159"/>
      <c r="C6" s="202">
        <v>90</v>
      </c>
      <c r="D6" s="213">
        <v>4</v>
      </c>
      <c r="E6" s="1"/>
      <c r="F6" s="179"/>
      <c r="G6" s="179"/>
      <c r="I6" s="159"/>
    </row>
    <row r="7" spans="1:9" x14ac:dyDescent="0.25">
      <c r="A7" s="116" t="s">
        <v>16</v>
      </c>
      <c r="B7" s="159"/>
      <c r="C7" s="159"/>
      <c r="D7" s="201"/>
      <c r="E7" s="1"/>
      <c r="F7" s="179"/>
      <c r="G7" s="179"/>
      <c r="I7" s="159"/>
    </row>
    <row r="8" spans="1:9" x14ac:dyDescent="0.25">
      <c r="A8" s="116" t="s">
        <v>17</v>
      </c>
      <c r="B8" s="159"/>
      <c r="C8" s="159"/>
      <c r="D8" s="179"/>
      <c r="E8" s="1"/>
      <c r="F8" s="179"/>
      <c r="G8" s="179"/>
      <c r="I8" s="159"/>
    </row>
    <row r="9" spans="1:9" x14ac:dyDescent="0.25">
      <c r="A9" s="116" t="s">
        <v>47</v>
      </c>
      <c r="B9" s="159"/>
      <c r="C9" s="159"/>
      <c r="D9" s="201"/>
      <c r="E9" s="1"/>
      <c r="F9" s="179"/>
      <c r="G9" s="179"/>
      <c r="I9" s="159"/>
    </row>
    <row r="10" spans="1:9" x14ac:dyDescent="0.25">
      <c r="A10" s="116" t="s">
        <v>18</v>
      </c>
      <c r="B10" s="159"/>
      <c r="C10" s="159"/>
      <c r="D10" s="179"/>
      <c r="E10" s="1"/>
      <c r="F10" s="179"/>
      <c r="G10" s="179"/>
      <c r="I10" s="159"/>
    </row>
    <row r="11" spans="1:9" x14ac:dyDescent="0.25">
      <c r="A11" s="116" t="s">
        <v>48</v>
      </c>
      <c r="B11" s="159"/>
      <c r="C11" s="159"/>
      <c r="D11" s="201"/>
      <c r="E11" s="1"/>
      <c r="F11" s="179"/>
      <c r="G11" s="179"/>
      <c r="I11" s="159"/>
    </row>
    <row r="12" spans="1:9" x14ac:dyDescent="0.25">
      <c r="A12" s="116" t="s">
        <v>19</v>
      </c>
      <c r="B12" s="159"/>
      <c r="C12" s="159"/>
      <c r="D12" s="179"/>
      <c r="E12" s="1"/>
      <c r="F12" s="179"/>
      <c r="G12" s="179"/>
      <c r="I12" s="159"/>
    </row>
    <row r="13" spans="1:9" x14ac:dyDescent="0.25">
      <c r="A13" s="116" t="s">
        <v>20</v>
      </c>
      <c r="B13" s="159"/>
      <c r="C13" s="159"/>
      <c r="D13" s="201"/>
      <c r="E13" s="1"/>
      <c r="F13" s="179"/>
      <c r="G13" s="179"/>
      <c r="I13" s="159"/>
    </row>
    <row r="14" spans="1:9" x14ac:dyDescent="0.25">
      <c r="A14" s="116" t="s">
        <v>21</v>
      </c>
      <c r="B14" s="159"/>
      <c r="C14" s="159"/>
      <c r="D14" s="179"/>
      <c r="E14" s="1"/>
      <c r="F14" s="179"/>
      <c r="G14" s="179"/>
      <c r="I14" s="159"/>
    </row>
    <row r="15" spans="1:9" x14ac:dyDescent="0.25">
      <c r="A15" s="116" t="s">
        <v>22</v>
      </c>
      <c r="B15" s="159"/>
      <c r="C15" s="159"/>
      <c r="D15" s="201"/>
      <c r="E15" s="2"/>
      <c r="F15" s="201"/>
      <c r="G15" s="179"/>
      <c r="I15" s="159"/>
    </row>
    <row r="16" spans="1:9" x14ac:dyDescent="0.25">
      <c r="A16" s="116" t="s">
        <v>23</v>
      </c>
      <c r="B16" s="159"/>
      <c r="C16" s="184"/>
      <c r="D16" s="201"/>
      <c r="E16" s="2"/>
      <c r="F16" s="201"/>
      <c r="G16" s="179"/>
      <c r="I16" s="159"/>
    </row>
    <row r="17" spans="1:9" x14ac:dyDescent="0.25">
      <c r="A17" s="116" t="s">
        <v>24</v>
      </c>
      <c r="B17" s="159"/>
      <c r="C17" s="159"/>
      <c r="D17" s="201"/>
      <c r="E17" s="2"/>
      <c r="F17" s="201"/>
      <c r="G17" s="179"/>
      <c r="I17" s="159"/>
    </row>
    <row r="18" spans="1:9" x14ac:dyDescent="0.25">
      <c r="A18" s="116" t="s">
        <v>25</v>
      </c>
      <c r="B18" s="159"/>
      <c r="C18" s="159"/>
      <c r="D18" s="179"/>
      <c r="E18" s="1"/>
      <c r="F18" s="179"/>
      <c r="G18" s="179"/>
      <c r="I18" s="159"/>
    </row>
    <row r="19" spans="1:9" x14ac:dyDescent="0.25">
      <c r="A19" s="116" t="s">
        <v>26</v>
      </c>
      <c r="B19" s="159"/>
      <c r="C19" s="159"/>
      <c r="D19" s="201"/>
      <c r="E19" s="1"/>
      <c r="F19" s="179"/>
      <c r="G19" s="179"/>
      <c r="I19" s="159"/>
    </row>
    <row r="20" spans="1:9" x14ac:dyDescent="0.25">
      <c r="A20" s="116" t="s">
        <v>27</v>
      </c>
      <c r="B20" s="159"/>
      <c r="C20" s="159"/>
      <c r="D20" s="179"/>
      <c r="E20" s="1"/>
      <c r="F20" s="179"/>
      <c r="G20" s="179"/>
      <c r="I20" s="159"/>
    </row>
    <row r="21" spans="1:9" x14ac:dyDescent="0.25">
      <c r="A21" s="116" t="s">
        <v>28</v>
      </c>
      <c r="B21" s="159"/>
      <c r="C21" s="159"/>
      <c r="D21" s="201"/>
      <c r="E21" s="1"/>
      <c r="F21" s="179"/>
      <c r="G21" s="179"/>
      <c r="I21" s="159"/>
    </row>
    <row r="22" spans="1:9" ht="13.8" thickBot="1" x14ac:dyDescent="0.3">
      <c r="A22" s="117" t="s">
        <v>29</v>
      </c>
      <c r="B22" s="159"/>
      <c r="C22" s="159"/>
      <c r="D22" s="179"/>
      <c r="E22" s="1"/>
      <c r="F22" s="179"/>
      <c r="G22" s="179"/>
      <c r="I22" s="159"/>
    </row>
    <row r="23" spans="1:9" x14ac:dyDescent="0.25">
      <c r="B23" s="159"/>
      <c r="C23" s="159"/>
      <c r="D23" s="201"/>
      <c r="E23" s="1"/>
      <c r="F23" s="179"/>
      <c r="G23" s="179"/>
      <c r="I23" s="159"/>
    </row>
    <row r="24" spans="1:9" x14ac:dyDescent="0.25">
      <c r="D24" s="1"/>
      <c r="E24" s="1"/>
      <c r="F24" s="1"/>
      <c r="G24" s="1"/>
    </row>
    <row r="25" spans="1:9" x14ac:dyDescent="0.25">
      <c r="D25" s="1"/>
      <c r="E25" s="1"/>
      <c r="F25" s="1"/>
      <c r="G25" s="1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33"/>
  <sheetViews>
    <sheetView workbookViewId="0">
      <selection activeCell="F8" sqref="F8"/>
    </sheetView>
  </sheetViews>
  <sheetFormatPr defaultRowHeight="13.2" x14ac:dyDescent="0.25"/>
  <sheetData>
    <row r="1" spans="1:4" x14ac:dyDescent="0.25">
      <c r="A1" s="255" t="s">
        <v>51</v>
      </c>
      <c r="B1" s="256"/>
      <c r="C1" s="256"/>
      <c r="D1" s="257"/>
    </row>
    <row r="2" spans="1:4" ht="27" thickBot="1" x14ac:dyDescent="0.3">
      <c r="A2" s="108" t="s">
        <v>52</v>
      </c>
      <c r="B2" s="109" t="s">
        <v>53</v>
      </c>
      <c r="C2" s="109" t="s">
        <v>54</v>
      </c>
      <c r="D2" s="109" t="s">
        <v>55</v>
      </c>
    </row>
    <row r="3" spans="1:4" x14ac:dyDescent="0.25">
      <c r="A3" s="110">
        <v>70</v>
      </c>
      <c r="B3" s="110">
        <v>1</v>
      </c>
      <c r="C3" s="110">
        <v>1</v>
      </c>
      <c r="D3" s="110">
        <v>1</v>
      </c>
    </row>
    <row r="4" spans="1:4" x14ac:dyDescent="0.25">
      <c r="A4" s="111">
        <v>71</v>
      </c>
      <c r="B4" s="111">
        <v>1.2</v>
      </c>
      <c r="C4" s="111">
        <v>1.2</v>
      </c>
      <c r="D4" s="111">
        <v>1.2</v>
      </c>
    </row>
    <row r="5" spans="1:4" x14ac:dyDescent="0.25">
      <c r="A5" s="111">
        <v>72</v>
      </c>
      <c r="B5" s="111">
        <v>1.4</v>
      </c>
      <c r="C5" s="111">
        <v>1.4</v>
      </c>
      <c r="D5" s="111">
        <v>1.4</v>
      </c>
    </row>
    <row r="6" spans="1:4" x14ac:dyDescent="0.25">
      <c r="A6" s="111">
        <v>73</v>
      </c>
      <c r="B6" s="111">
        <v>1.6</v>
      </c>
      <c r="C6" s="111">
        <v>1.6</v>
      </c>
      <c r="D6" s="111">
        <v>1.6</v>
      </c>
    </row>
    <row r="7" spans="1:4" x14ac:dyDescent="0.25">
      <c r="A7" s="111">
        <v>74</v>
      </c>
      <c r="B7" s="111">
        <v>1.8</v>
      </c>
      <c r="C7" s="111">
        <v>1.8</v>
      </c>
      <c r="D7" s="111">
        <v>1.8</v>
      </c>
    </row>
    <row r="8" spans="1:4" x14ac:dyDescent="0.25">
      <c r="A8" s="111">
        <v>75</v>
      </c>
      <c r="B8" s="111">
        <v>3</v>
      </c>
      <c r="C8" s="111">
        <v>2.5</v>
      </c>
      <c r="D8" s="111">
        <v>2</v>
      </c>
    </row>
    <row r="9" spans="1:4" x14ac:dyDescent="0.25">
      <c r="A9" s="111">
        <v>76</v>
      </c>
      <c r="B9" s="111">
        <v>3.2</v>
      </c>
      <c r="C9" s="111">
        <v>2.7</v>
      </c>
      <c r="D9" s="111">
        <v>2.2000000000000002</v>
      </c>
    </row>
    <row r="10" spans="1:4" x14ac:dyDescent="0.25">
      <c r="A10" s="111">
        <v>77</v>
      </c>
      <c r="B10" s="111">
        <v>3.4</v>
      </c>
      <c r="C10" s="111">
        <v>2.9</v>
      </c>
      <c r="D10" s="111">
        <v>2.4</v>
      </c>
    </row>
    <row r="11" spans="1:4" x14ac:dyDescent="0.25">
      <c r="A11" s="111">
        <v>78</v>
      </c>
      <c r="B11" s="111">
        <v>3.6</v>
      </c>
      <c r="C11" s="111">
        <v>3.1</v>
      </c>
      <c r="D11" s="111">
        <v>2.6</v>
      </c>
    </row>
    <row r="12" spans="1:4" x14ac:dyDescent="0.25">
      <c r="A12" s="111">
        <v>79</v>
      </c>
      <c r="B12" s="111">
        <v>3.8</v>
      </c>
      <c r="C12" s="111">
        <v>3.3</v>
      </c>
      <c r="D12" s="111">
        <v>2.8</v>
      </c>
    </row>
    <row r="13" spans="1:4" x14ac:dyDescent="0.25">
      <c r="A13" s="111">
        <v>80</v>
      </c>
      <c r="B13" s="111">
        <v>4</v>
      </c>
      <c r="C13" s="111">
        <v>3.5</v>
      </c>
      <c r="D13" s="111">
        <v>3</v>
      </c>
    </row>
    <row r="14" spans="1:4" x14ac:dyDescent="0.25">
      <c r="A14" s="111">
        <v>81</v>
      </c>
      <c r="B14" s="111">
        <v>4.0999999999999996</v>
      </c>
      <c r="C14" s="111">
        <v>3.6</v>
      </c>
      <c r="D14" s="111">
        <v>3.1</v>
      </c>
    </row>
    <row r="15" spans="1:4" x14ac:dyDescent="0.25">
      <c r="A15" s="111">
        <v>82</v>
      </c>
      <c r="B15" s="111">
        <v>4.2</v>
      </c>
      <c r="C15" s="111">
        <v>3.7</v>
      </c>
      <c r="D15" s="111">
        <v>3.2</v>
      </c>
    </row>
    <row r="16" spans="1:4" x14ac:dyDescent="0.25">
      <c r="A16" s="111">
        <v>83</v>
      </c>
      <c r="B16" s="111">
        <v>4.3</v>
      </c>
      <c r="C16" s="111">
        <v>3.8</v>
      </c>
      <c r="D16" s="111">
        <v>3.3</v>
      </c>
    </row>
    <row r="17" spans="1:4" x14ac:dyDescent="0.25">
      <c r="A17" s="111">
        <v>84</v>
      </c>
      <c r="B17" s="111">
        <v>4.4000000000000004</v>
      </c>
      <c r="C17" s="111">
        <v>3.9</v>
      </c>
      <c r="D17" s="111">
        <v>3.4</v>
      </c>
    </row>
    <row r="18" spans="1:4" x14ac:dyDescent="0.25">
      <c r="A18" s="111">
        <v>85</v>
      </c>
      <c r="B18" s="111">
        <v>4.5</v>
      </c>
      <c r="C18" s="111">
        <v>4</v>
      </c>
      <c r="D18" s="111">
        <v>3.5</v>
      </c>
    </row>
    <row r="19" spans="1:4" x14ac:dyDescent="0.25">
      <c r="A19" s="111">
        <v>86</v>
      </c>
      <c r="B19" s="111">
        <v>4.5999999999999996</v>
      </c>
      <c r="C19" s="111">
        <v>4.0999999999999996</v>
      </c>
      <c r="D19" s="111">
        <v>3.6</v>
      </c>
    </row>
    <row r="20" spans="1:4" x14ac:dyDescent="0.25">
      <c r="A20" s="111">
        <v>87</v>
      </c>
      <c r="B20" s="111">
        <v>4.7</v>
      </c>
      <c r="C20" s="111">
        <v>4.2</v>
      </c>
      <c r="D20" s="111">
        <v>3.7</v>
      </c>
    </row>
    <row r="21" spans="1:4" x14ac:dyDescent="0.25">
      <c r="A21" s="111">
        <v>88</v>
      </c>
      <c r="B21" s="111">
        <v>4.8</v>
      </c>
      <c r="C21" s="111">
        <v>4.3</v>
      </c>
      <c r="D21" s="111">
        <v>3.8</v>
      </c>
    </row>
    <row r="22" spans="1:4" x14ac:dyDescent="0.25">
      <c r="A22" s="111">
        <v>89</v>
      </c>
      <c r="B22" s="111">
        <v>4.9000000000000004</v>
      </c>
      <c r="C22" s="111">
        <v>4.4000000000000004</v>
      </c>
      <c r="D22" s="111">
        <v>3.9</v>
      </c>
    </row>
    <row r="23" spans="1:4" x14ac:dyDescent="0.25">
      <c r="A23" s="111">
        <v>90</v>
      </c>
      <c r="B23" s="111">
        <v>5</v>
      </c>
      <c r="C23" s="111">
        <v>4.5</v>
      </c>
      <c r="D23" s="111">
        <v>4</v>
      </c>
    </row>
    <row r="24" spans="1:4" x14ac:dyDescent="0.25">
      <c r="A24" s="111">
        <v>91</v>
      </c>
      <c r="B24" s="111">
        <v>5.1000000000000103</v>
      </c>
      <c r="C24" s="111">
        <v>4.5999999999999996</v>
      </c>
      <c r="D24" s="111">
        <v>4.0999999999999996</v>
      </c>
    </row>
    <row r="25" spans="1:4" x14ac:dyDescent="0.25">
      <c r="A25" s="111">
        <v>92</v>
      </c>
      <c r="B25" s="111">
        <v>5.2000000000000099</v>
      </c>
      <c r="C25" s="111">
        <v>4.7</v>
      </c>
      <c r="D25" s="111">
        <v>4.2</v>
      </c>
    </row>
    <row r="26" spans="1:4" x14ac:dyDescent="0.25">
      <c r="A26" s="111">
        <v>93</v>
      </c>
      <c r="B26" s="111">
        <v>5.3000000000000096</v>
      </c>
      <c r="C26" s="111">
        <v>4.8</v>
      </c>
      <c r="D26" s="111">
        <v>4.3</v>
      </c>
    </row>
    <row r="27" spans="1:4" x14ac:dyDescent="0.25">
      <c r="A27" s="111">
        <v>94</v>
      </c>
      <c r="B27" s="111">
        <v>5.4000000000000101</v>
      </c>
      <c r="C27" s="111">
        <v>4.9000000000000004</v>
      </c>
      <c r="D27" s="111">
        <v>4.4000000000000004</v>
      </c>
    </row>
    <row r="28" spans="1:4" x14ac:dyDescent="0.25">
      <c r="A28" s="111">
        <v>95</v>
      </c>
      <c r="B28" s="111">
        <v>5.5000000000000098</v>
      </c>
      <c r="C28" s="111">
        <v>5</v>
      </c>
      <c r="D28" s="111">
        <v>4.5</v>
      </c>
    </row>
    <row r="29" spans="1:4" x14ac:dyDescent="0.25">
      <c r="A29" s="111">
        <v>96</v>
      </c>
      <c r="B29" s="111">
        <v>5.6000000000000103</v>
      </c>
      <c r="C29" s="111">
        <v>5.0999999999999996</v>
      </c>
      <c r="D29" s="111">
        <v>4.5999999999999996</v>
      </c>
    </row>
    <row r="30" spans="1:4" x14ac:dyDescent="0.25">
      <c r="A30" s="111">
        <v>97</v>
      </c>
      <c r="B30" s="111">
        <v>5.7000000000000099</v>
      </c>
      <c r="C30" s="111">
        <v>5.2</v>
      </c>
      <c r="D30" s="111">
        <v>4.7</v>
      </c>
    </row>
    <row r="31" spans="1:4" x14ac:dyDescent="0.25">
      <c r="A31" s="111">
        <v>98</v>
      </c>
      <c r="B31" s="111">
        <v>5.8000000000000096</v>
      </c>
      <c r="C31" s="111">
        <v>5.3</v>
      </c>
      <c r="D31" s="111">
        <v>4.8</v>
      </c>
    </row>
    <row r="32" spans="1:4" x14ac:dyDescent="0.25">
      <c r="A32" s="111">
        <v>99</v>
      </c>
      <c r="B32" s="111">
        <v>5.9000000000000101</v>
      </c>
      <c r="C32" s="111">
        <v>5.4</v>
      </c>
      <c r="D32" s="111">
        <v>4.9000000000000004</v>
      </c>
    </row>
    <row r="33" spans="1:4" ht="13.8" thickBot="1" x14ac:dyDescent="0.3">
      <c r="A33" s="112">
        <v>100</v>
      </c>
      <c r="B33" s="112">
        <v>6.0000000000000098</v>
      </c>
      <c r="C33" s="112">
        <v>5.5</v>
      </c>
      <c r="D33" s="112">
        <v>5</v>
      </c>
    </row>
  </sheetData>
  <mergeCells count="1">
    <mergeCell ref="A1:D1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403"/>
  <sheetViews>
    <sheetView topLeftCell="E1" workbookViewId="0">
      <selection activeCell="F1" sqref="F1"/>
    </sheetView>
  </sheetViews>
  <sheetFormatPr defaultColWidth="9.109375" defaultRowHeight="13.2" x14ac:dyDescent="0.25"/>
  <cols>
    <col min="1" max="1" width="47.6640625" style="129" bestFit="1" customWidth="1"/>
    <col min="2" max="2" width="52" style="129" bestFit="1" customWidth="1"/>
    <col min="3" max="3" width="52.44140625" style="129" bestFit="1" customWidth="1"/>
    <col min="4" max="4" width="83" style="129" bestFit="1" customWidth="1"/>
    <col min="5" max="5" width="32.5546875" style="129" bestFit="1" customWidth="1"/>
    <col min="6" max="6" width="52" style="129" customWidth="1"/>
    <col min="7" max="7" width="38.109375" style="129" bestFit="1" customWidth="1"/>
    <col min="8" max="16384" width="9.109375" style="129"/>
  </cols>
  <sheetData>
    <row r="1" spans="1:6" s="128" customFormat="1" x14ac:dyDescent="0.25">
      <c r="A1" s="126" t="s">
        <v>56</v>
      </c>
      <c r="B1" s="126" t="s">
        <v>148</v>
      </c>
      <c r="C1" s="126" t="s">
        <v>172</v>
      </c>
      <c r="D1" s="126" t="s">
        <v>199</v>
      </c>
      <c r="E1" s="206" t="s">
        <v>205</v>
      </c>
      <c r="F1" s="127" t="s">
        <v>13</v>
      </c>
    </row>
    <row r="2" spans="1:6" x14ac:dyDescent="0.25">
      <c r="A2" s="206" t="s">
        <v>75</v>
      </c>
      <c r="B2" s="206" t="s">
        <v>151</v>
      </c>
      <c r="C2" s="206" t="s">
        <v>179</v>
      </c>
      <c r="D2" s="206" t="s">
        <v>227</v>
      </c>
      <c r="E2" s="206" t="s">
        <v>206</v>
      </c>
      <c r="F2" s="126" t="s">
        <v>533</v>
      </c>
    </row>
    <row r="3" spans="1:6" x14ac:dyDescent="0.25">
      <c r="A3" s="206" t="s">
        <v>57</v>
      </c>
      <c r="B3" s="206" t="s">
        <v>152</v>
      </c>
      <c r="C3" s="206" t="s">
        <v>198</v>
      </c>
      <c r="D3" s="206" t="s">
        <v>226</v>
      </c>
      <c r="E3" s="206" t="s">
        <v>142</v>
      </c>
      <c r="F3" s="207" t="s">
        <v>102</v>
      </c>
    </row>
    <row r="4" spans="1:6" x14ac:dyDescent="0.25">
      <c r="A4" s="206" t="s">
        <v>59</v>
      </c>
      <c r="B4" s="206" t="s">
        <v>153</v>
      </c>
      <c r="C4" s="206" t="s">
        <v>196</v>
      </c>
      <c r="D4" s="206" t="s">
        <v>221</v>
      </c>
      <c r="E4" s="206" t="s">
        <v>131</v>
      </c>
      <c r="F4" s="207" t="s">
        <v>103</v>
      </c>
    </row>
    <row r="5" spans="1:6" x14ac:dyDescent="0.25">
      <c r="A5" s="206" t="s">
        <v>60</v>
      </c>
      <c r="B5" s="206" t="s">
        <v>154</v>
      </c>
      <c r="C5" s="206" t="s">
        <v>175</v>
      </c>
      <c r="D5" s="206" t="s">
        <v>228</v>
      </c>
      <c r="E5" s="206" t="s">
        <v>107</v>
      </c>
      <c r="F5" s="207" t="s">
        <v>104</v>
      </c>
    </row>
    <row r="6" spans="1:6" x14ac:dyDescent="0.25">
      <c r="A6" s="206" t="s">
        <v>58</v>
      </c>
      <c r="B6" s="206" t="s">
        <v>158</v>
      </c>
      <c r="C6" s="206" t="s">
        <v>177</v>
      </c>
      <c r="D6" s="206" t="s">
        <v>510</v>
      </c>
      <c r="E6" s="206" t="s">
        <v>108</v>
      </c>
      <c r="F6" s="207" t="s">
        <v>99</v>
      </c>
    </row>
    <row r="7" spans="1:6" x14ac:dyDescent="0.25">
      <c r="A7" s="206" t="s">
        <v>61</v>
      </c>
      <c r="B7" s="206" t="s">
        <v>159</v>
      </c>
      <c r="C7" s="206" t="s">
        <v>178</v>
      </c>
      <c r="D7" s="206" t="s">
        <v>220</v>
      </c>
      <c r="E7" s="206" t="s">
        <v>109</v>
      </c>
      <c r="F7" s="207" t="s">
        <v>100</v>
      </c>
    </row>
    <row r="8" spans="1:6" x14ac:dyDescent="0.25">
      <c r="A8" s="206" t="s">
        <v>63</v>
      </c>
      <c r="B8" s="206" t="s">
        <v>160</v>
      </c>
      <c r="C8" s="206" t="s">
        <v>176</v>
      </c>
      <c r="D8" s="206" t="s">
        <v>222</v>
      </c>
      <c r="E8" s="206" t="s">
        <v>110</v>
      </c>
      <c r="F8" s="207" t="s">
        <v>101</v>
      </c>
    </row>
    <row r="9" spans="1:6" x14ac:dyDescent="0.25">
      <c r="A9" s="206" t="s">
        <v>64</v>
      </c>
      <c r="B9" s="206" t="s">
        <v>163</v>
      </c>
      <c r="C9" s="206" t="s">
        <v>187</v>
      </c>
      <c r="D9" s="206" t="s">
        <v>223</v>
      </c>
      <c r="E9" s="206" t="s">
        <v>111</v>
      </c>
      <c r="F9" s="207" t="s">
        <v>88</v>
      </c>
    </row>
    <row r="10" spans="1:6" x14ac:dyDescent="0.25">
      <c r="A10" s="206" t="s">
        <v>62</v>
      </c>
      <c r="B10" s="206" t="s">
        <v>164</v>
      </c>
      <c r="C10" s="206" t="s">
        <v>180</v>
      </c>
      <c r="D10" s="206" t="s">
        <v>224</v>
      </c>
      <c r="E10" s="206" t="s">
        <v>112</v>
      </c>
      <c r="F10" s="207" t="s">
        <v>86</v>
      </c>
    </row>
    <row r="11" spans="1:6" x14ac:dyDescent="0.25">
      <c r="A11" s="206" t="s">
        <v>65</v>
      </c>
      <c r="B11" s="206" t="s">
        <v>150</v>
      </c>
      <c r="C11" s="206" t="s">
        <v>181</v>
      </c>
      <c r="D11" s="206" t="s">
        <v>225</v>
      </c>
      <c r="E11" s="206" t="s">
        <v>113</v>
      </c>
      <c r="F11" s="207" t="s">
        <v>95</v>
      </c>
    </row>
    <row r="12" spans="1:6" x14ac:dyDescent="0.25">
      <c r="A12" s="206" t="s">
        <v>67</v>
      </c>
      <c r="B12" s="206" t="s">
        <v>155</v>
      </c>
      <c r="C12" s="206" t="s">
        <v>182</v>
      </c>
      <c r="D12" s="206" t="s">
        <v>217</v>
      </c>
      <c r="E12" s="206" t="s">
        <v>114</v>
      </c>
      <c r="F12" s="207" t="s">
        <v>96</v>
      </c>
    </row>
    <row r="13" spans="1:6" x14ac:dyDescent="0.25">
      <c r="A13" s="206" t="s">
        <v>66</v>
      </c>
      <c r="B13" s="206" t="s">
        <v>156</v>
      </c>
      <c r="C13" s="206" t="s">
        <v>190</v>
      </c>
      <c r="D13" s="206" t="s">
        <v>219</v>
      </c>
      <c r="E13" s="206" t="s">
        <v>115</v>
      </c>
      <c r="F13" s="207" t="s">
        <v>97</v>
      </c>
    </row>
    <row r="14" spans="1:6" x14ac:dyDescent="0.25">
      <c r="A14" s="206" t="s">
        <v>68</v>
      </c>
      <c r="B14" s="206" t="s">
        <v>157</v>
      </c>
      <c r="C14" s="206" t="s">
        <v>183</v>
      </c>
      <c r="D14" s="206" t="s">
        <v>218</v>
      </c>
      <c r="E14" s="206" t="s">
        <v>117</v>
      </c>
      <c r="F14" s="207" t="s">
        <v>106</v>
      </c>
    </row>
    <row r="15" spans="1:6" x14ac:dyDescent="0.25">
      <c r="A15" s="206" t="s">
        <v>70</v>
      </c>
      <c r="B15" s="206" t="s">
        <v>167</v>
      </c>
      <c r="C15" s="206" t="s">
        <v>195</v>
      </c>
      <c r="D15" s="206" t="s">
        <v>214</v>
      </c>
      <c r="E15" s="206" t="s">
        <v>118</v>
      </c>
      <c r="F15" s="207" t="s">
        <v>98</v>
      </c>
    </row>
    <row r="16" spans="1:6" x14ac:dyDescent="0.25">
      <c r="A16" s="206" t="s">
        <v>71</v>
      </c>
      <c r="B16" s="206" t="s">
        <v>169</v>
      </c>
      <c r="C16" s="206" t="s">
        <v>197</v>
      </c>
      <c r="D16" s="206" t="s">
        <v>216</v>
      </c>
      <c r="E16" s="206" t="s">
        <v>119</v>
      </c>
      <c r="F16" s="207" t="s">
        <v>92</v>
      </c>
    </row>
    <row r="17" spans="1:6" x14ac:dyDescent="0.25">
      <c r="A17" s="206" t="s">
        <v>69</v>
      </c>
      <c r="B17" s="206" t="s">
        <v>170</v>
      </c>
      <c r="C17" s="206" t="s">
        <v>189</v>
      </c>
      <c r="D17" s="206" t="s">
        <v>215</v>
      </c>
      <c r="E17" s="206" t="s">
        <v>120</v>
      </c>
      <c r="F17" s="207" t="s">
        <v>93</v>
      </c>
    </row>
    <row r="18" spans="1:6" x14ac:dyDescent="0.25">
      <c r="A18" s="206" t="s">
        <v>76</v>
      </c>
      <c r="B18" s="206" t="s">
        <v>168</v>
      </c>
      <c r="C18" s="206" t="s">
        <v>188</v>
      </c>
      <c r="D18" s="206" t="s">
        <v>207</v>
      </c>
      <c r="E18" s="206" t="s">
        <v>121</v>
      </c>
      <c r="F18" s="207" t="s">
        <v>94</v>
      </c>
    </row>
    <row r="19" spans="1:6" x14ac:dyDescent="0.25">
      <c r="A19" s="206" t="s">
        <v>77</v>
      </c>
      <c r="B19" s="206" t="s">
        <v>166</v>
      </c>
      <c r="C19" s="206" t="s">
        <v>191</v>
      </c>
      <c r="D19" s="206" t="s">
        <v>209</v>
      </c>
      <c r="E19" s="206" t="s">
        <v>122</v>
      </c>
      <c r="F19" s="207" t="s">
        <v>105</v>
      </c>
    </row>
    <row r="20" spans="1:6" x14ac:dyDescent="0.25">
      <c r="A20" s="206" t="s">
        <v>78</v>
      </c>
      <c r="B20" s="206" t="s">
        <v>161</v>
      </c>
      <c r="C20" s="206" t="s">
        <v>194</v>
      </c>
      <c r="D20" s="206" t="s">
        <v>210</v>
      </c>
      <c r="E20" s="206" t="s">
        <v>123</v>
      </c>
      <c r="F20" s="207" t="s">
        <v>87</v>
      </c>
    </row>
    <row r="21" spans="1:6" x14ac:dyDescent="0.25">
      <c r="A21" s="206" t="s">
        <v>73</v>
      </c>
      <c r="B21" s="206" t="s">
        <v>162</v>
      </c>
      <c r="C21" s="206" t="s">
        <v>193</v>
      </c>
      <c r="D21" s="206" t="s">
        <v>208</v>
      </c>
      <c r="E21" s="206" t="s">
        <v>124</v>
      </c>
      <c r="F21" s="207" t="s">
        <v>89</v>
      </c>
    </row>
    <row r="22" spans="1:6" x14ac:dyDescent="0.25">
      <c r="A22" s="206" t="s">
        <v>74</v>
      </c>
      <c r="B22" s="206" t="s">
        <v>165</v>
      </c>
      <c r="C22" s="206" t="s">
        <v>173</v>
      </c>
      <c r="D22" s="206" t="s">
        <v>213</v>
      </c>
      <c r="E22" s="206" t="s">
        <v>116</v>
      </c>
      <c r="F22" s="207" t="s">
        <v>90</v>
      </c>
    </row>
    <row r="23" spans="1:6" x14ac:dyDescent="0.25">
      <c r="A23" s="206" t="s">
        <v>72</v>
      </c>
      <c r="B23" s="206" t="s">
        <v>171</v>
      </c>
      <c r="C23" s="206" t="s">
        <v>174</v>
      </c>
      <c r="D23" s="206" t="s">
        <v>211</v>
      </c>
      <c r="E23" s="206" t="s">
        <v>147</v>
      </c>
      <c r="F23" s="207" t="s">
        <v>91</v>
      </c>
    </row>
    <row r="24" spans="1:6" x14ac:dyDescent="0.25">
      <c r="A24" s="206" t="s">
        <v>79</v>
      </c>
      <c r="C24" s="206" t="s">
        <v>184</v>
      </c>
      <c r="D24" s="206" t="s">
        <v>212</v>
      </c>
      <c r="E24" s="206" t="s">
        <v>125</v>
      </c>
    </row>
    <row r="25" spans="1:6" x14ac:dyDescent="0.25">
      <c r="A25" s="206" t="s">
        <v>83</v>
      </c>
      <c r="C25" s="206" t="s">
        <v>185</v>
      </c>
      <c r="E25" s="206" t="s">
        <v>126</v>
      </c>
      <c r="F25" s="208" t="s">
        <v>229</v>
      </c>
    </row>
    <row r="26" spans="1:6" x14ac:dyDescent="0.25">
      <c r="A26" s="206" t="s">
        <v>80</v>
      </c>
      <c r="C26" s="206" t="s">
        <v>186</v>
      </c>
      <c r="E26" s="206" t="s">
        <v>127</v>
      </c>
      <c r="F26" s="207" t="s">
        <v>230</v>
      </c>
    </row>
    <row r="27" spans="1:6" x14ac:dyDescent="0.25">
      <c r="A27" s="206" t="s">
        <v>84</v>
      </c>
      <c r="C27" s="206" t="s">
        <v>192</v>
      </c>
      <c r="E27" s="206" t="s">
        <v>128</v>
      </c>
      <c r="F27" s="207"/>
    </row>
    <row r="28" spans="1:6" x14ac:dyDescent="0.25">
      <c r="A28" s="206" t="s">
        <v>81</v>
      </c>
      <c r="E28" s="206" t="s">
        <v>129</v>
      </c>
      <c r="F28" s="207" t="s">
        <v>231</v>
      </c>
    </row>
    <row r="29" spans="1:6" x14ac:dyDescent="0.25">
      <c r="A29" s="206" t="s">
        <v>85</v>
      </c>
      <c r="C29" s="126" t="s">
        <v>245</v>
      </c>
      <c r="E29" s="206" t="s">
        <v>130</v>
      </c>
      <c r="F29" s="207" t="s">
        <v>73</v>
      </c>
    </row>
    <row r="30" spans="1:6" x14ac:dyDescent="0.25">
      <c r="A30" s="206" t="s">
        <v>82</v>
      </c>
      <c r="C30" s="206" t="s">
        <v>248</v>
      </c>
      <c r="E30" s="206" t="s">
        <v>132</v>
      </c>
      <c r="F30" s="207" t="s">
        <v>232</v>
      </c>
    </row>
    <row r="31" spans="1:6" x14ac:dyDescent="0.25">
      <c r="C31" s="206" t="s">
        <v>246</v>
      </c>
      <c r="E31" s="206" t="s">
        <v>133</v>
      </c>
      <c r="F31" s="207"/>
    </row>
    <row r="32" spans="1:6" x14ac:dyDescent="0.25">
      <c r="C32" s="206" t="s">
        <v>247</v>
      </c>
      <c r="E32" s="206" t="s">
        <v>134</v>
      </c>
      <c r="F32" s="207" t="s">
        <v>233</v>
      </c>
    </row>
    <row r="33" spans="3:6" x14ac:dyDescent="0.25">
      <c r="C33" s="206" t="s">
        <v>249</v>
      </c>
      <c r="E33" s="206" t="s">
        <v>135</v>
      </c>
      <c r="F33" s="207" t="s">
        <v>116</v>
      </c>
    </row>
    <row r="34" spans="3:6" x14ac:dyDescent="0.25">
      <c r="C34" s="206" t="s">
        <v>250</v>
      </c>
      <c r="E34" s="206" t="s">
        <v>136</v>
      </c>
      <c r="F34" s="207" t="s">
        <v>147</v>
      </c>
    </row>
    <row r="35" spans="3:6" x14ac:dyDescent="0.25">
      <c r="C35" s="206" t="s">
        <v>239</v>
      </c>
      <c r="E35" s="206" t="s">
        <v>137</v>
      </c>
      <c r="F35" s="207"/>
    </row>
    <row r="36" spans="3:6" x14ac:dyDescent="0.25">
      <c r="C36" s="206" t="s">
        <v>253</v>
      </c>
      <c r="E36" s="206" t="s">
        <v>139</v>
      </c>
      <c r="F36" s="207" t="s">
        <v>234</v>
      </c>
    </row>
    <row r="37" spans="3:6" x14ac:dyDescent="0.25">
      <c r="C37" s="206" t="s">
        <v>251</v>
      </c>
      <c r="E37" s="206" t="s">
        <v>138</v>
      </c>
      <c r="F37" s="207" t="s">
        <v>220</v>
      </c>
    </row>
    <row r="38" spans="3:6" x14ac:dyDescent="0.25">
      <c r="C38" s="206" t="s">
        <v>252</v>
      </c>
      <c r="E38" s="206" t="s">
        <v>140</v>
      </c>
      <c r="F38" s="207"/>
    </row>
    <row r="39" spans="3:6" x14ac:dyDescent="0.25">
      <c r="E39" s="206" t="s">
        <v>141</v>
      </c>
      <c r="F39" s="208" t="s">
        <v>235</v>
      </c>
    </row>
    <row r="40" spans="3:6" x14ac:dyDescent="0.25">
      <c r="E40" s="206" t="s">
        <v>143</v>
      </c>
      <c r="F40" s="207" t="s">
        <v>188</v>
      </c>
    </row>
    <row r="41" spans="3:6" x14ac:dyDescent="0.25">
      <c r="E41" s="206" t="s">
        <v>144</v>
      </c>
      <c r="F41" s="207" t="s">
        <v>189</v>
      </c>
    </row>
    <row r="42" spans="3:6" x14ac:dyDescent="0.25">
      <c r="E42" s="206" t="s">
        <v>145</v>
      </c>
      <c r="F42" s="207" t="s">
        <v>191</v>
      </c>
    </row>
    <row r="43" spans="3:6" x14ac:dyDescent="0.25">
      <c r="E43" s="206" t="s">
        <v>146</v>
      </c>
      <c r="F43" s="207" t="s">
        <v>193</v>
      </c>
    </row>
    <row r="44" spans="3:6" x14ac:dyDescent="0.25">
      <c r="F44" s="207" t="s">
        <v>194</v>
      </c>
    </row>
    <row r="45" spans="3:6" x14ac:dyDescent="0.25">
      <c r="F45" s="207"/>
    </row>
    <row r="46" spans="3:6" x14ac:dyDescent="0.25">
      <c r="F46" s="207" t="s">
        <v>236</v>
      </c>
    </row>
    <row r="47" spans="3:6" x14ac:dyDescent="0.25">
      <c r="F47" s="207" t="s">
        <v>239</v>
      </c>
    </row>
    <row r="48" spans="3:6" x14ac:dyDescent="0.25">
      <c r="F48" s="207" t="s">
        <v>166</v>
      </c>
    </row>
    <row r="49" spans="1:6" x14ac:dyDescent="0.25">
      <c r="F49" s="207" t="s">
        <v>238</v>
      </c>
    </row>
    <row r="50" spans="1:6" x14ac:dyDescent="0.25">
      <c r="F50" s="207" t="s">
        <v>237</v>
      </c>
    </row>
    <row r="51" spans="1:6" x14ac:dyDescent="0.25">
      <c r="F51" s="207"/>
    </row>
    <row r="52" spans="1:6" x14ac:dyDescent="0.25">
      <c r="A52" s="126"/>
      <c r="F52" s="207" t="s">
        <v>240</v>
      </c>
    </row>
    <row r="53" spans="1:6" x14ac:dyDescent="0.25">
      <c r="F53" s="207" t="s">
        <v>241</v>
      </c>
    </row>
    <row r="54" spans="1:6" x14ac:dyDescent="0.25">
      <c r="F54" s="207" t="s">
        <v>244</v>
      </c>
    </row>
    <row r="55" spans="1:6" x14ac:dyDescent="0.25">
      <c r="F55" s="207" t="s">
        <v>243</v>
      </c>
    </row>
    <row r="56" spans="1:6" x14ac:dyDescent="0.25">
      <c r="F56" s="207" t="s">
        <v>242</v>
      </c>
    </row>
    <row r="57" spans="1:6" x14ac:dyDescent="0.25">
      <c r="F57" s="126"/>
    </row>
    <row r="58" spans="1:6" x14ac:dyDescent="0.25">
      <c r="F58" s="207" t="s">
        <v>254</v>
      </c>
    </row>
    <row r="59" spans="1:6" x14ac:dyDescent="0.25">
      <c r="F59" s="207" t="s">
        <v>512</v>
      </c>
    </row>
    <row r="60" spans="1:6" x14ac:dyDescent="0.25">
      <c r="F60" s="207" t="s">
        <v>255</v>
      </c>
    </row>
    <row r="61" spans="1:6" x14ac:dyDescent="0.25">
      <c r="F61" s="207" t="s">
        <v>511</v>
      </c>
    </row>
    <row r="62" spans="1:6" x14ac:dyDescent="0.25">
      <c r="F62" s="208"/>
    </row>
    <row r="63" spans="1:6" x14ac:dyDescent="0.25">
      <c r="F63" s="207" t="s">
        <v>256</v>
      </c>
    </row>
    <row r="64" spans="1:6" x14ac:dyDescent="0.25">
      <c r="F64" s="207" t="s">
        <v>260</v>
      </c>
    </row>
    <row r="65" spans="2:6" x14ac:dyDescent="0.25">
      <c r="F65" s="207" t="s">
        <v>257</v>
      </c>
    </row>
    <row r="66" spans="2:6" x14ac:dyDescent="0.25">
      <c r="F66" s="207" t="s">
        <v>259</v>
      </c>
    </row>
    <row r="67" spans="2:6" x14ac:dyDescent="0.25">
      <c r="F67" s="207" t="s">
        <v>258</v>
      </c>
    </row>
    <row r="68" spans="2:6" s="130" customFormat="1" x14ac:dyDescent="0.25">
      <c r="B68" s="129"/>
      <c r="C68" s="129"/>
      <c r="D68" s="129"/>
      <c r="E68" s="129"/>
      <c r="F68" s="207"/>
    </row>
    <row r="69" spans="2:6" x14ac:dyDescent="0.25">
      <c r="F69" s="207" t="s">
        <v>261</v>
      </c>
    </row>
    <row r="70" spans="2:6" x14ac:dyDescent="0.25">
      <c r="F70" s="207" t="s">
        <v>262</v>
      </c>
    </row>
    <row r="71" spans="2:6" x14ac:dyDescent="0.25">
      <c r="F71" s="207" t="s">
        <v>263</v>
      </c>
    </row>
    <row r="72" spans="2:6" x14ac:dyDescent="0.25">
      <c r="F72" s="207"/>
    </row>
    <row r="73" spans="2:6" x14ac:dyDescent="0.25">
      <c r="F73" s="207" t="s">
        <v>264</v>
      </c>
    </row>
    <row r="74" spans="2:6" x14ac:dyDescent="0.25">
      <c r="F74" s="207" t="s">
        <v>265</v>
      </c>
    </row>
    <row r="75" spans="2:6" x14ac:dyDescent="0.25">
      <c r="F75" s="207" t="s">
        <v>266</v>
      </c>
    </row>
    <row r="76" spans="2:6" x14ac:dyDescent="0.25">
      <c r="F76" s="207" t="s">
        <v>270</v>
      </c>
    </row>
    <row r="77" spans="2:6" s="130" customFormat="1" x14ac:dyDescent="0.25">
      <c r="B77" s="129"/>
      <c r="C77" s="129"/>
      <c r="D77" s="129"/>
      <c r="E77" s="129"/>
      <c r="F77" s="207" t="s">
        <v>267</v>
      </c>
    </row>
    <row r="78" spans="2:6" x14ac:dyDescent="0.25">
      <c r="F78" s="207" t="s">
        <v>268</v>
      </c>
    </row>
    <row r="79" spans="2:6" x14ac:dyDescent="0.25">
      <c r="F79" s="207" t="s">
        <v>269</v>
      </c>
    </row>
    <row r="80" spans="2:6" x14ac:dyDescent="0.25">
      <c r="F80" s="207" t="s">
        <v>271</v>
      </c>
    </row>
    <row r="81" spans="2:6" x14ac:dyDescent="0.25">
      <c r="F81" s="207" t="s">
        <v>272</v>
      </c>
    </row>
    <row r="82" spans="2:6" x14ac:dyDescent="0.25">
      <c r="F82" s="207" t="s">
        <v>276</v>
      </c>
    </row>
    <row r="83" spans="2:6" x14ac:dyDescent="0.25">
      <c r="F83" s="207" t="s">
        <v>275</v>
      </c>
    </row>
    <row r="84" spans="2:6" x14ac:dyDescent="0.25">
      <c r="F84" s="207" t="s">
        <v>274</v>
      </c>
    </row>
    <row r="85" spans="2:6" x14ac:dyDescent="0.25">
      <c r="F85" s="207" t="s">
        <v>273</v>
      </c>
    </row>
    <row r="86" spans="2:6" x14ac:dyDescent="0.25">
      <c r="F86" s="207" t="s">
        <v>277</v>
      </c>
    </row>
    <row r="87" spans="2:6" s="130" customFormat="1" x14ac:dyDescent="0.25">
      <c r="B87" s="129"/>
      <c r="C87" s="129"/>
      <c r="D87" s="129"/>
      <c r="E87" s="129"/>
      <c r="F87" s="207" t="s">
        <v>241</v>
      </c>
    </row>
    <row r="88" spans="2:6" x14ac:dyDescent="0.25">
      <c r="F88" s="209"/>
    </row>
    <row r="89" spans="2:6" x14ac:dyDescent="0.25">
      <c r="F89" s="207" t="s">
        <v>278</v>
      </c>
    </row>
    <row r="90" spans="2:6" x14ac:dyDescent="0.25">
      <c r="F90" s="207" t="s">
        <v>279</v>
      </c>
    </row>
    <row r="91" spans="2:6" x14ac:dyDescent="0.25">
      <c r="F91" s="207" t="s">
        <v>280</v>
      </c>
    </row>
    <row r="92" spans="2:6" x14ac:dyDescent="0.25">
      <c r="F92" s="207" t="s">
        <v>281</v>
      </c>
    </row>
    <row r="93" spans="2:6" x14ac:dyDescent="0.25">
      <c r="F93" s="207" t="s">
        <v>282</v>
      </c>
    </row>
    <row r="94" spans="2:6" x14ac:dyDescent="0.25">
      <c r="F94" s="207"/>
    </row>
    <row r="95" spans="2:6" x14ac:dyDescent="0.25">
      <c r="F95" s="207" t="s">
        <v>283</v>
      </c>
    </row>
    <row r="96" spans="2:6" x14ac:dyDescent="0.25">
      <c r="F96" s="207" t="s">
        <v>284</v>
      </c>
    </row>
    <row r="97" spans="6:6" x14ac:dyDescent="0.25">
      <c r="F97" s="207" t="s">
        <v>285</v>
      </c>
    </row>
    <row r="98" spans="6:6" x14ac:dyDescent="0.25">
      <c r="F98" s="209"/>
    </row>
    <row r="99" spans="6:6" x14ac:dyDescent="0.25">
      <c r="F99" s="207" t="s">
        <v>286</v>
      </c>
    </row>
    <row r="100" spans="6:6" x14ac:dyDescent="0.25">
      <c r="F100" s="207" t="s">
        <v>242</v>
      </c>
    </row>
    <row r="101" spans="6:6" x14ac:dyDescent="0.25">
      <c r="F101" s="207" t="s">
        <v>287</v>
      </c>
    </row>
    <row r="102" spans="6:6" x14ac:dyDescent="0.25">
      <c r="F102" s="207"/>
    </row>
    <row r="103" spans="6:6" x14ac:dyDescent="0.25">
      <c r="F103" s="207" t="s">
        <v>288</v>
      </c>
    </row>
    <row r="104" spans="6:6" x14ac:dyDescent="0.25">
      <c r="F104" s="207" t="s">
        <v>289</v>
      </c>
    </row>
    <row r="105" spans="6:6" x14ac:dyDescent="0.25">
      <c r="F105" s="207" t="s">
        <v>295</v>
      </c>
    </row>
    <row r="106" spans="6:6" x14ac:dyDescent="0.25">
      <c r="F106" s="207" t="s">
        <v>292</v>
      </c>
    </row>
    <row r="107" spans="6:6" x14ac:dyDescent="0.25">
      <c r="F107" s="207" t="s">
        <v>290</v>
      </c>
    </row>
    <row r="108" spans="6:6" x14ac:dyDescent="0.25">
      <c r="F108" s="207" t="s">
        <v>243</v>
      </c>
    </row>
    <row r="109" spans="6:6" x14ac:dyDescent="0.25">
      <c r="F109" s="207" t="s">
        <v>294</v>
      </c>
    </row>
    <row r="110" spans="6:6" s="130" customFormat="1" x14ac:dyDescent="0.25">
      <c r="F110" s="207" t="s">
        <v>296</v>
      </c>
    </row>
    <row r="111" spans="6:6" x14ac:dyDescent="0.25">
      <c r="F111" s="207" t="s">
        <v>291</v>
      </c>
    </row>
    <row r="112" spans="6:6" x14ac:dyDescent="0.25">
      <c r="F112" s="207" t="s">
        <v>293</v>
      </c>
    </row>
    <row r="113" spans="6:6" x14ac:dyDescent="0.25">
      <c r="F113" s="207"/>
    </row>
    <row r="114" spans="6:6" x14ac:dyDescent="0.25">
      <c r="F114" s="207" t="s">
        <v>297</v>
      </c>
    </row>
    <row r="115" spans="6:6" x14ac:dyDescent="0.25">
      <c r="F115" s="207" t="s">
        <v>303</v>
      </c>
    </row>
    <row r="116" spans="6:6" x14ac:dyDescent="0.25">
      <c r="F116" s="207" t="s">
        <v>299</v>
      </c>
    </row>
    <row r="117" spans="6:6" x14ac:dyDescent="0.25">
      <c r="F117" s="207" t="s">
        <v>298</v>
      </c>
    </row>
    <row r="118" spans="6:6" x14ac:dyDescent="0.25">
      <c r="F118" s="207" t="s">
        <v>300</v>
      </c>
    </row>
    <row r="119" spans="6:6" x14ac:dyDescent="0.25">
      <c r="F119" s="207" t="s">
        <v>301</v>
      </c>
    </row>
    <row r="120" spans="6:6" x14ac:dyDescent="0.25">
      <c r="F120" s="207" t="s">
        <v>302</v>
      </c>
    </row>
    <row r="121" spans="6:6" x14ac:dyDescent="0.25">
      <c r="F121" s="209"/>
    </row>
    <row r="122" spans="6:6" x14ac:dyDescent="0.25">
      <c r="F122" s="207" t="s">
        <v>304</v>
      </c>
    </row>
    <row r="123" spans="6:6" x14ac:dyDescent="0.25">
      <c r="F123" s="207" t="s">
        <v>309</v>
      </c>
    </row>
    <row r="124" spans="6:6" x14ac:dyDescent="0.25">
      <c r="F124" s="207" t="s">
        <v>307</v>
      </c>
    </row>
    <row r="125" spans="6:6" x14ac:dyDescent="0.25">
      <c r="F125" s="207" t="s">
        <v>305</v>
      </c>
    </row>
    <row r="126" spans="6:6" x14ac:dyDescent="0.25">
      <c r="F126" s="207" t="s">
        <v>308</v>
      </c>
    </row>
    <row r="127" spans="6:6" x14ac:dyDescent="0.25">
      <c r="F127" s="207" t="s">
        <v>306</v>
      </c>
    </row>
    <row r="128" spans="6:6" x14ac:dyDescent="0.25">
      <c r="F128" s="207"/>
    </row>
    <row r="129" spans="6:6" x14ac:dyDescent="0.25">
      <c r="F129" s="207" t="s">
        <v>310</v>
      </c>
    </row>
    <row r="130" spans="6:6" x14ac:dyDescent="0.25">
      <c r="F130" s="207" t="s">
        <v>311</v>
      </c>
    </row>
    <row r="131" spans="6:6" x14ac:dyDescent="0.25">
      <c r="F131" s="207" t="s">
        <v>312</v>
      </c>
    </row>
    <row r="132" spans="6:6" x14ac:dyDescent="0.25">
      <c r="F132" s="207"/>
    </row>
    <row r="133" spans="6:6" x14ac:dyDescent="0.25">
      <c r="F133" s="207" t="s">
        <v>313</v>
      </c>
    </row>
    <row r="134" spans="6:6" x14ac:dyDescent="0.25">
      <c r="F134" s="207" t="s">
        <v>320</v>
      </c>
    </row>
    <row r="135" spans="6:6" x14ac:dyDescent="0.25">
      <c r="F135" s="207" t="s">
        <v>321</v>
      </c>
    </row>
    <row r="136" spans="6:6" x14ac:dyDescent="0.25">
      <c r="F136" s="207" t="s">
        <v>318</v>
      </c>
    </row>
    <row r="137" spans="6:6" x14ac:dyDescent="0.25">
      <c r="F137" s="207" t="s">
        <v>322</v>
      </c>
    </row>
    <row r="138" spans="6:6" x14ac:dyDescent="0.25">
      <c r="F138" s="207" t="s">
        <v>324</v>
      </c>
    </row>
    <row r="139" spans="6:6" x14ac:dyDescent="0.25">
      <c r="F139" s="207" t="s">
        <v>319</v>
      </c>
    </row>
    <row r="140" spans="6:6" x14ac:dyDescent="0.25">
      <c r="F140" s="207" t="s">
        <v>315</v>
      </c>
    </row>
    <row r="141" spans="6:6" x14ac:dyDescent="0.25">
      <c r="F141" s="207" t="s">
        <v>316</v>
      </c>
    </row>
    <row r="142" spans="6:6" x14ac:dyDescent="0.25">
      <c r="F142" s="207" t="s">
        <v>317</v>
      </c>
    </row>
    <row r="143" spans="6:6" x14ac:dyDescent="0.25">
      <c r="F143" s="207" t="s">
        <v>325</v>
      </c>
    </row>
    <row r="144" spans="6:6" x14ac:dyDescent="0.25">
      <c r="F144" s="207" t="s">
        <v>314</v>
      </c>
    </row>
    <row r="145" spans="6:6" x14ac:dyDescent="0.25">
      <c r="F145" s="207" t="s">
        <v>323</v>
      </c>
    </row>
    <row r="146" spans="6:6" x14ac:dyDescent="0.25">
      <c r="F146" s="207"/>
    </row>
    <row r="147" spans="6:6" x14ac:dyDescent="0.25">
      <c r="F147" s="210" t="s">
        <v>513</v>
      </c>
    </row>
    <row r="148" spans="6:6" x14ac:dyDescent="0.25">
      <c r="F148" s="207" t="s">
        <v>327</v>
      </c>
    </row>
    <row r="149" spans="6:6" x14ac:dyDescent="0.25">
      <c r="F149" s="207" t="s">
        <v>326</v>
      </c>
    </row>
    <row r="150" spans="6:6" x14ac:dyDescent="0.25">
      <c r="F150" s="207" t="s">
        <v>328</v>
      </c>
    </row>
    <row r="151" spans="6:6" x14ac:dyDescent="0.25">
      <c r="F151" s="207"/>
    </row>
    <row r="152" spans="6:6" x14ac:dyDescent="0.25">
      <c r="F152" s="207" t="s">
        <v>329</v>
      </c>
    </row>
    <row r="153" spans="6:6" x14ac:dyDescent="0.25">
      <c r="F153" s="207" t="s">
        <v>331</v>
      </c>
    </row>
    <row r="154" spans="6:6" x14ac:dyDescent="0.25">
      <c r="F154" s="207" t="s">
        <v>330</v>
      </c>
    </row>
    <row r="155" spans="6:6" x14ac:dyDescent="0.25">
      <c r="F155" s="207"/>
    </row>
    <row r="156" spans="6:6" x14ac:dyDescent="0.25">
      <c r="F156" s="207" t="s">
        <v>332</v>
      </c>
    </row>
    <row r="157" spans="6:6" x14ac:dyDescent="0.25">
      <c r="F157" s="207" t="s">
        <v>333</v>
      </c>
    </row>
    <row r="158" spans="6:6" x14ac:dyDescent="0.25">
      <c r="F158" s="207" t="s">
        <v>335</v>
      </c>
    </row>
    <row r="159" spans="6:6" x14ac:dyDescent="0.25">
      <c r="F159" s="207" t="s">
        <v>334</v>
      </c>
    </row>
    <row r="160" spans="6:6" x14ac:dyDescent="0.25">
      <c r="F160" s="207"/>
    </row>
    <row r="161" spans="6:6" x14ac:dyDescent="0.25">
      <c r="F161" s="207" t="s">
        <v>336</v>
      </c>
    </row>
    <row r="162" spans="6:6" x14ac:dyDescent="0.25">
      <c r="F162" s="207" t="s">
        <v>341</v>
      </c>
    </row>
    <row r="163" spans="6:6" x14ac:dyDescent="0.25">
      <c r="F163" s="207" t="s">
        <v>342</v>
      </c>
    </row>
    <row r="164" spans="6:6" x14ac:dyDescent="0.25">
      <c r="F164" s="207" t="s">
        <v>337</v>
      </c>
    </row>
    <row r="165" spans="6:6" x14ac:dyDescent="0.25">
      <c r="F165" s="207" t="s">
        <v>338</v>
      </c>
    </row>
    <row r="166" spans="6:6" x14ac:dyDescent="0.25">
      <c r="F166" s="207" t="s">
        <v>340</v>
      </c>
    </row>
    <row r="167" spans="6:6" x14ac:dyDescent="0.25">
      <c r="F167" s="207" t="s">
        <v>339</v>
      </c>
    </row>
    <row r="168" spans="6:6" x14ac:dyDescent="0.25">
      <c r="F168" s="207"/>
    </row>
    <row r="169" spans="6:6" x14ac:dyDescent="0.25">
      <c r="F169" s="207" t="s">
        <v>343</v>
      </c>
    </row>
    <row r="170" spans="6:6" x14ac:dyDescent="0.25">
      <c r="F170" s="207" t="s">
        <v>345</v>
      </c>
    </row>
    <row r="171" spans="6:6" x14ac:dyDescent="0.25">
      <c r="F171" s="207" t="s">
        <v>344</v>
      </c>
    </row>
    <row r="172" spans="6:6" x14ac:dyDescent="0.25">
      <c r="F172" s="207" t="s">
        <v>346</v>
      </c>
    </row>
    <row r="173" spans="6:6" x14ac:dyDescent="0.25">
      <c r="F173" s="207"/>
    </row>
    <row r="174" spans="6:6" x14ac:dyDescent="0.25">
      <c r="F174" s="207" t="s">
        <v>347</v>
      </c>
    </row>
    <row r="175" spans="6:6" x14ac:dyDescent="0.25">
      <c r="F175" s="207" t="s">
        <v>348</v>
      </c>
    </row>
    <row r="176" spans="6:6" x14ac:dyDescent="0.25">
      <c r="F176" s="207"/>
    </row>
    <row r="177" spans="6:6" x14ac:dyDescent="0.25">
      <c r="F177" s="207" t="s">
        <v>349</v>
      </c>
    </row>
    <row r="178" spans="6:6" x14ac:dyDescent="0.25">
      <c r="F178" s="207" t="s">
        <v>352</v>
      </c>
    </row>
    <row r="179" spans="6:6" x14ac:dyDescent="0.25">
      <c r="F179" s="207" t="s">
        <v>353</v>
      </c>
    </row>
    <row r="180" spans="6:6" x14ac:dyDescent="0.25">
      <c r="F180" s="207" t="s">
        <v>350</v>
      </c>
    </row>
    <row r="181" spans="6:6" x14ac:dyDescent="0.25">
      <c r="F181" s="207" t="s">
        <v>355</v>
      </c>
    </row>
    <row r="182" spans="6:6" x14ac:dyDescent="0.25">
      <c r="F182" s="207" t="s">
        <v>351</v>
      </c>
    </row>
    <row r="183" spans="6:6" x14ac:dyDescent="0.25">
      <c r="F183" s="207" t="s">
        <v>354</v>
      </c>
    </row>
    <row r="184" spans="6:6" x14ac:dyDescent="0.25">
      <c r="F184" s="207"/>
    </row>
    <row r="185" spans="6:6" x14ac:dyDescent="0.25">
      <c r="F185" s="207" t="s">
        <v>356</v>
      </c>
    </row>
    <row r="186" spans="6:6" x14ac:dyDescent="0.25">
      <c r="F186" s="207" t="s">
        <v>357</v>
      </c>
    </row>
    <row r="187" spans="6:6" x14ac:dyDescent="0.25">
      <c r="F187" s="207" t="s">
        <v>358</v>
      </c>
    </row>
    <row r="188" spans="6:6" x14ac:dyDescent="0.25">
      <c r="F188" s="207" t="s">
        <v>360</v>
      </c>
    </row>
    <row r="189" spans="6:6" x14ac:dyDescent="0.25">
      <c r="F189" s="207" t="s">
        <v>359</v>
      </c>
    </row>
    <row r="190" spans="6:6" x14ac:dyDescent="0.25">
      <c r="F190" s="207"/>
    </row>
    <row r="191" spans="6:6" x14ac:dyDescent="0.25">
      <c r="F191" s="207" t="s">
        <v>361</v>
      </c>
    </row>
    <row r="192" spans="6:6" x14ac:dyDescent="0.25">
      <c r="F192" s="207" t="s">
        <v>364</v>
      </c>
    </row>
    <row r="193" spans="6:6" x14ac:dyDescent="0.25">
      <c r="F193" s="207" t="s">
        <v>363</v>
      </c>
    </row>
    <row r="194" spans="6:6" x14ac:dyDescent="0.25">
      <c r="F194" s="207" t="s">
        <v>365</v>
      </c>
    </row>
    <row r="195" spans="6:6" x14ac:dyDescent="0.25">
      <c r="F195" s="207" t="s">
        <v>367</v>
      </c>
    </row>
    <row r="196" spans="6:6" x14ac:dyDescent="0.25">
      <c r="F196" s="207" t="s">
        <v>362</v>
      </c>
    </row>
    <row r="197" spans="6:6" x14ac:dyDescent="0.25">
      <c r="F197" s="207" t="s">
        <v>366</v>
      </c>
    </row>
    <row r="198" spans="6:6" x14ac:dyDescent="0.25">
      <c r="F198" s="207"/>
    </row>
    <row r="199" spans="6:6" x14ac:dyDescent="0.25">
      <c r="F199" s="210" t="s">
        <v>514</v>
      </c>
    </row>
    <row r="200" spans="6:6" x14ac:dyDescent="0.25">
      <c r="F200" s="207" t="s">
        <v>370</v>
      </c>
    </row>
    <row r="201" spans="6:6" x14ac:dyDescent="0.25">
      <c r="F201" s="207" t="s">
        <v>368</v>
      </c>
    </row>
    <row r="202" spans="6:6" x14ac:dyDescent="0.25">
      <c r="F202" s="207" t="s">
        <v>367</v>
      </c>
    </row>
    <row r="203" spans="6:6" x14ac:dyDescent="0.25">
      <c r="F203" s="207" t="s">
        <v>369</v>
      </c>
    </row>
    <row r="204" spans="6:6" x14ac:dyDescent="0.25">
      <c r="F204" s="207" t="s">
        <v>371</v>
      </c>
    </row>
    <row r="205" spans="6:6" x14ac:dyDescent="0.25">
      <c r="F205" s="207" t="s">
        <v>372</v>
      </c>
    </row>
    <row r="206" spans="6:6" x14ac:dyDescent="0.25">
      <c r="F206" s="207" t="s">
        <v>366</v>
      </c>
    </row>
    <row r="207" spans="6:6" x14ac:dyDescent="0.25">
      <c r="F207" s="207"/>
    </row>
    <row r="208" spans="6:6" x14ac:dyDescent="0.25">
      <c r="F208" s="207" t="s">
        <v>373</v>
      </c>
    </row>
    <row r="209" spans="6:6" x14ac:dyDescent="0.25">
      <c r="F209" s="207" t="s">
        <v>324</v>
      </c>
    </row>
    <row r="210" spans="6:6" x14ac:dyDescent="0.25">
      <c r="F210" s="207" t="s">
        <v>376</v>
      </c>
    </row>
    <row r="211" spans="6:6" x14ac:dyDescent="0.25">
      <c r="F211" s="207" t="s">
        <v>377</v>
      </c>
    </row>
    <row r="212" spans="6:6" x14ac:dyDescent="0.25">
      <c r="F212" s="207" t="s">
        <v>378</v>
      </c>
    </row>
    <row r="213" spans="6:6" x14ac:dyDescent="0.25">
      <c r="F213" s="207" t="s">
        <v>516</v>
      </c>
    </row>
    <row r="214" spans="6:6" x14ac:dyDescent="0.25">
      <c r="F214" s="207" t="s">
        <v>515</v>
      </c>
    </row>
    <row r="215" spans="6:6" x14ac:dyDescent="0.25">
      <c r="F215" s="207" t="s">
        <v>380</v>
      </c>
    </row>
    <row r="216" spans="6:6" x14ac:dyDescent="0.25">
      <c r="F216" s="207" t="s">
        <v>381</v>
      </c>
    </row>
    <row r="217" spans="6:6" x14ac:dyDescent="0.25">
      <c r="F217" s="207" t="s">
        <v>374</v>
      </c>
    </row>
    <row r="218" spans="6:6" x14ac:dyDescent="0.25">
      <c r="F218" s="207" t="s">
        <v>382</v>
      </c>
    </row>
    <row r="219" spans="6:6" x14ac:dyDescent="0.25">
      <c r="F219" s="207" t="s">
        <v>375</v>
      </c>
    </row>
    <row r="220" spans="6:6" x14ac:dyDescent="0.25">
      <c r="F220" s="207" t="s">
        <v>379</v>
      </c>
    </row>
    <row r="221" spans="6:6" x14ac:dyDescent="0.25">
      <c r="F221" s="207"/>
    </row>
    <row r="222" spans="6:6" x14ac:dyDescent="0.25">
      <c r="F222" s="207" t="s">
        <v>383</v>
      </c>
    </row>
    <row r="223" spans="6:6" x14ac:dyDescent="0.25">
      <c r="F223" s="207" t="s">
        <v>367</v>
      </c>
    </row>
    <row r="224" spans="6:6" x14ac:dyDescent="0.25">
      <c r="F224" s="207" t="s">
        <v>384</v>
      </c>
    </row>
    <row r="225" spans="6:6" x14ac:dyDescent="0.25">
      <c r="F225" s="207" t="s">
        <v>385</v>
      </c>
    </row>
    <row r="226" spans="6:6" x14ac:dyDescent="0.25">
      <c r="F226" s="207"/>
    </row>
    <row r="227" spans="6:6" x14ac:dyDescent="0.25">
      <c r="F227" s="207" t="s">
        <v>386</v>
      </c>
    </row>
    <row r="228" spans="6:6" x14ac:dyDescent="0.25">
      <c r="F228" s="207" t="s">
        <v>390</v>
      </c>
    </row>
    <row r="229" spans="6:6" x14ac:dyDescent="0.25">
      <c r="F229" s="207" t="s">
        <v>391</v>
      </c>
    </row>
    <row r="230" spans="6:6" x14ac:dyDescent="0.25">
      <c r="F230" s="207" t="s">
        <v>324</v>
      </c>
    </row>
    <row r="231" spans="6:6" x14ac:dyDescent="0.25">
      <c r="F231" s="207" t="s">
        <v>392</v>
      </c>
    </row>
    <row r="232" spans="6:6" x14ac:dyDescent="0.25">
      <c r="F232" s="207" t="s">
        <v>389</v>
      </c>
    </row>
    <row r="233" spans="6:6" x14ac:dyDescent="0.25">
      <c r="F233" s="207" t="s">
        <v>387</v>
      </c>
    </row>
    <row r="234" spans="6:6" x14ac:dyDescent="0.25">
      <c r="F234" s="207" t="s">
        <v>374</v>
      </c>
    </row>
    <row r="235" spans="6:6" x14ac:dyDescent="0.25">
      <c r="F235" s="207" t="s">
        <v>382</v>
      </c>
    </row>
    <row r="236" spans="6:6" x14ac:dyDescent="0.25">
      <c r="F236" s="207" t="s">
        <v>388</v>
      </c>
    </row>
    <row r="237" spans="6:6" x14ac:dyDescent="0.25">
      <c r="F237" s="207" t="s">
        <v>393</v>
      </c>
    </row>
    <row r="238" spans="6:6" x14ac:dyDescent="0.25">
      <c r="F238" s="207"/>
    </row>
    <row r="239" spans="6:6" x14ac:dyDescent="0.25">
      <c r="F239" s="207" t="s">
        <v>394</v>
      </c>
    </row>
    <row r="240" spans="6:6" x14ac:dyDescent="0.25">
      <c r="F240" s="207" t="s">
        <v>400</v>
      </c>
    </row>
    <row r="241" spans="6:6" x14ac:dyDescent="0.25">
      <c r="F241" s="207" t="s">
        <v>394</v>
      </c>
    </row>
    <row r="242" spans="6:6" x14ac:dyDescent="0.25">
      <c r="F242" s="207" t="s">
        <v>399</v>
      </c>
    </row>
    <row r="243" spans="6:6" x14ac:dyDescent="0.25">
      <c r="F243" s="207" t="s">
        <v>397</v>
      </c>
    </row>
    <row r="244" spans="6:6" x14ac:dyDescent="0.25">
      <c r="F244" s="207" t="s">
        <v>395</v>
      </c>
    </row>
    <row r="245" spans="6:6" x14ac:dyDescent="0.25">
      <c r="F245" s="207" t="s">
        <v>398</v>
      </c>
    </row>
    <row r="246" spans="6:6" x14ac:dyDescent="0.25">
      <c r="F246" s="207" t="s">
        <v>396</v>
      </c>
    </row>
    <row r="247" spans="6:6" x14ac:dyDescent="0.25">
      <c r="F247" s="207" t="s">
        <v>366</v>
      </c>
    </row>
    <row r="248" spans="6:6" x14ac:dyDescent="0.25">
      <c r="F248" s="207"/>
    </row>
    <row r="249" spans="6:6" x14ac:dyDescent="0.25">
      <c r="F249" s="207" t="s">
        <v>401</v>
      </c>
    </row>
    <row r="250" spans="6:6" x14ac:dyDescent="0.25">
      <c r="F250" s="207" t="s">
        <v>517</v>
      </c>
    </row>
    <row r="251" spans="6:6" x14ac:dyDescent="0.25">
      <c r="F251" s="207" t="s">
        <v>402</v>
      </c>
    </row>
    <row r="252" spans="6:6" x14ac:dyDescent="0.25">
      <c r="F252" s="207" t="s">
        <v>367</v>
      </c>
    </row>
    <row r="253" spans="6:6" x14ac:dyDescent="0.25">
      <c r="F253" s="207" t="s">
        <v>405</v>
      </c>
    </row>
    <row r="254" spans="6:6" x14ac:dyDescent="0.25">
      <c r="F254" s="207" t="s">
        <v>404</v>
      </c>
    </row>
    <row r="255" spans="6:6" x14ac:dyDescent="0.25">
      <c r="F255" s="207" t="s">
        <v>403</v>
      </c>
    </row>
    <row r="256" spans="6:6" x14ac:dyDescent="0.25">
      <c r="F256" s="207" t="s">
        <v>406</v>
      </c>
    </row>
    <row r="257" spans="6:6" x14ac:dyDescent="0.25">
      <c r="F257" s="207"/>
    </row>
    <row r="258" spans="6:6" x14ac:dyDescent="0.25">
      <c r="F258" s="207" t="s">
        <v>407</v>
      </c>
    </row>
    <row r="259" spans="6:6" x14ac:dyDescent="0.25">
      <c r="F259" s="207" t="s">
        <v>409</v>
      </c>
    </row>
    <row r="260" spans="6:6" x14ac:dyDescent="0.25">
      <c r="F260" s="207" t="s">
        <v>410</v>
      </c>
    </row>
    <row r="261" spans="6:6" x14ac:dyDescent="0.25">
      <c r="F261" s="207" t="s">
        <v>415</v>
      </c>
    </row>
    <row r="262" spans="6:6" x14ac:dyDescent="0.25">
      <c r="F262" s="207" t="s">
        <v>518</v>
      </c>
    </row>
    <row r="263" spans="6:6" x14ac:dyDescent="0.25">
      <c r="F263" s="207" t="s">
        <v>367</v>
      </c>
    </row>
    <row r="264" spans="6:6" x14ac:dyDescent="0.25">
      <c r="F264" s="207" t="s">
        <v>412</v>
      </c>
    </row>
    <row r="265" spans="6:6" x14ac:dyDescent="0.25">
      <c r="F265" s="207" t="s">
        <v>413</v>
      </c>
    </row>
    <row r="266" spans="6:6" x14ac:dyDescent="0.25">
      <c r="F266" s="207" t="s">
        <v>414</v>
      </c>
    </row>
    <row r="267" spans="6:6" x14ac:dyDescent="0.25">
      <c r="F267" s="207" t="s">
        <v>411</v>
      </c>
    </row>
    <row r="268" spans="6:6" x14ac:dyDescent="0.25">
      <c r="F268" s="207" t="s">
        <v>408</v>
      </c>
    </row>
    <row r="269" spans="6:6" x14ac:dyDescent="0.25">
      <c r="F269" s="207" t="s">
        <v>416</v>
      </c>
    </row>
    <row r="270" spans="6:6" x14ac:dyDescent="0.25">
      <c r="F270" s="207"/>
    </row>
    <row r="271" spans="6:6" x14ac:dyDescent="0.25">
      <c r="F271" s="207" t="s">
        <v>417</v>
      </c>
    </row>
    <row r="272" spans="6:6" x14ac:dyDescent="0.25">
      <c r="F272" s="207" t="s">
        <v>324</v>
      </c>
    </row>
    <row r="273" spans="6:6" x14ac:dyDescent="0.25">
      <c r="F273" s="207" t="s">
        <v>422</v>
      </c>
    </row>
    <row r="274" spans="6:6" x14ac:dyDescent="0.25">
      <c r="F274" s="207" t="s">
        <v>420</v>
      </c>
    </row>
    <row r="275" spans="6:6" x14ac:dyDescent="0.25">
      <c r="F275" s="207" t="s">
        <v>418</v>
      </c>
    </row>
    <row r="276" spans="6:6" x14ac:dyDescent="0.25">
      <c r="F276" s="207" t="s">
        <v>423</v>
      </c>
    </row>
    <row r="277" spans="6:6" s="130" customFormat="1" x14ac:dyDescent="0.25">
      <c r="F277" s="207" t="s">
        <v>424</v>
      </c>
    </row>
    <row r="278" spans="6:6" x14ac:dyDescent="0.25">
      <c r="F278" s="207" t="s">
        <v>421</v>
      </c>
    </row>
    <row r="279" spans="6:6" x14ac:dyDescent="0.25">
      <c r="F279" s="207" t="s">
        <v>382</v>
      </c>
    </row>
    <row r="280" spans="6:6" x14ac:dyDescent="0.25">
      <c r="F280" s="207" t="s">
        <v>426</v>
      </c>
    </row>
    <row r="281" spans="6:6" x14ac:dyDescent="0.25">
      <c r="F281" s="207" t="s">
        <v>425</v>
      </c>
    </row>
    <row r="282" spans="6:6" x14ac:dyDescent="0.25">
      <c r="F282" s="207" t="s">
        <v>366</v>
      </c>
    </row>
    <row r="283" spans="6:6" x14ac:dyDescent="0.25">
      <c r="F283" s="207" t="s">
        <v>419</v>
      </c>
    </row>
    <row r="284" spans="6:6" x14ac:dyDescent="0.25">
      <c r="F284" s="209"/>
    </row>
    <row r="285" spans="6:6" x14ac:dyDescent="0.25">
      <c r="F285" s="207" t="s">
        <v>427</v>
      </c>
    </row>
    <row r="286" spans="6:6" x14ac:dyDescent="0.25">
      <c r="F286" s="207" t="s">
        <v>431</v>
      </c>
    </row>
    <row r="287" spans="6:6" x14ac:dyDescent="0.25">
      <c r="F287" s="207" t="s">
        <v>432</v>
      </c>
    </row>
    <row r="288" spans="6:6" x14ac:dyDescent="0.25">
      <c r="F288" s="207" t="s">
        <v>434</v>
      </c>
    </row>
    <row r="289" spans="6:6" x14ac:dyDescent="0.25">
      <c r="F289" s="207" t="s">
        <v>429</v>
      </c>
    </row>
    <row r="290" spans="6:6" x14ac:dyDescent="0.25">
      <c r="F290" s="207" t="s">
        <v>430</v>
      </c>
    </row>
    <row r="291" spans="6:6" x14ac:dyDescent="0.25">
      <c r="F291" s="207" t="s">
        <v>428</v>
      </c>
    </row>
    <row r="292" spans="6:6" x14ac:dyDescent="0.25">
      <c r="F292" s="207" t="s">
        <v>433</v>
      </c>
    </row>
    <row r="293" spans="6:6" x14ac:dyDescent="0.25">
      <c r="F293" s="207" t="s">
        <v>366</v>
      </c>
    </row>
    <row r="294" spans="6:6" x14ac:dyDescent="0.25">
      <c r="F294" s="207"/>
    </row>
    <row r="295" spans="6:6" x14ac:dyDescent="0.25">
      <c r="F295" s="207" t="s">
        <v>435</v>
      </c>
    </row>
    <row r="296" spans="6:6" x14ac:dyDescent="0.25">
      <c r="F296" s="207" t="s">
        <v>436</v>
      </c>
    </row>
    <row r="297" spans="6:6" x14ac:dyDescent="0.25">
      <c r="F297" s="207"/>
    </row>
    <row r="298" spans="6:6" x14ac:dyDescent="0.25">
      <c r="F298" s="207" t="s">
        <v>437</v>
      </c>
    </row>
    <row r="299" spans="6:6" x14ac:dyDescent="0.25">
      <c r="F299" s="207" t="s">
        <v>440</v>
      </c>
    </row>
    <row r="300" spans="6:6" x14ac:dyDescent="0.25">
      <c r="F300" s="207" t="s">
        <v>442</v>
      </c>
    </row>
    <row r="301" spans="6:6" x14ac:dyDescent="0.25">
      <c r="F301" s="207" t="s">
        <v>439</v>
      </c>
    </row>
    <row r="302" spans="6:6" x14ac:dyDescent="0.25">
      <c r="F302" s="207" t="s">
        <v>438</v>
      </c>
    </row>
    <row r="303" spans="6:6" x14ac:dyDescent="0.25">
      <c r="F303" s="207" t="s">
        <v>426</v>
      </c>
    </row>
    <row r="304" spans="6:6" x14ac:dyDescent="0.25">
      <c r="F304" s="207" t="s">
        <v>366</v>
      </c>
    </row>
    <row r="305" spans="6:6" x14ac:dyDescent="0.25">
      <c r="F305" s="207" t="s">
        <v>441</v>
      </c>
    </row>
    <row r="306" spans="6:6" x14ac:dyDescent="0.25">
      <c r="F306" s="207"/>
    </row>
    <row r="307" spans="6:6" x14ac:dyDescent="0.25">
      <c r="F307" s="207" t="s">
        <v>443</v>
      </c>
    </row>
    <row r="308" spans="6:6" x14ac:dyDescent="0.25">
      <c r="F308" s="207" t="s">
        <v>447</v>
      </c>
    </row>
    <row r="309" spans="6:6" x14ac:dyDescent="0.25">
      <c r="F309" s="207" t="s">
        <v>448</v>
      </c>
    </row>
    <row r="310" spans="6:6" x14ac:dyDescent="0.25">
      <c r="F310" s="207" t="s">
        <v>445</v>
      </c>
    </row>
    <row r="311" spans="6:6" x14ac:dyDescent="0.25">
      <c r="F311" s="207" t="s">
        <v>325</v>
      </c>
    </row>
    <row r="312" spans="6:6" x14ac:dyDescent="0.25">
      <c r="F312" s="207" t="s">
        <v>449</v>
      </c>
    </row>
    <row r="313" spans="6:6" x14ac:dyDescent="0.25">
      <c r="F313" s="207" t="s">
        <v>374</v>
      </c>
    </row>
    <row r="314" spans="6:6" x14ac:dyDescent="0.25">
      <c r="F314" s="207" t="s">
        <v>446</v>
      </c>
    </row>
    <row r="315" spans="6:6" x14ac:dyDescent="0.25">
      <c r="F315" s="207" t="s">
        <v>444</v>
      </c>
    </row>
    <row r="316" spans="6:6" x14ac:dyDescent="0.25">
      <c r="F316" s="207"/>
    </row>
    <row r="317" spans="6:6" x14ac:dyDescent="0.25">
      <c r="F317" s="207" t="s">
        <v>450</v>
      </c>
    </row>
    <row r="318" spans="6:6" x14ac:dyDescent="0.25">
      <c r="F318" s="207" t="s">
        <v>456</v>
      </c>
    </row>
    <row r="319" spans="6:6" x14ac:dyDescent="0.25">
      <c r="F319" s="207" t="s">
        <v>451</v>
      </c>
    </row>
    <row r="320" spans="6:6" x14ac:dyDescent="0.25">
      <c r="F320" s="207" t="s">
        <v>455</v>
      </c>
    </row>
    <row r="321" spans="6:6" x14ac:dyDescent="0.25">
      <c r="F321" s="207" t="s">
        <v>452</v>
      </c>
    </row>
    <row r="322" spans="6:6" x14ac:dyDescent="0.25">
      <c r="F322" s="207" t="s">
        <v>454</v>
      </c>
    </row>
    <row r="323" spans="6:6" x14ac:dyDescent="0.25">
      <c r="F323" s="207" t="s">
        <v>453</v>
      </c>
    </row>
    <row r="324" spans="6:6" x14ac:dyDescent="0.25">
      <c r="F324" s="207" t="s">
        <v>457</v>
      </c>
    </row>
    <row r="325" spans="6:6" x14ac:dyDescent="0.25">
      <c r="F325" s="207" t="s">
        <v>366</v>
      </c>
    </row>
    <row r="326" spans="6:6" x14ac:dyDescent="0.25">
      <c r="F326" s="207"/>
    </row>
    <row r="327" spans="6:6" x14ac:dyDescent="0.25">
      <c r="F327" s="207" t="s">
        <v>458</v>
      </c>
    </row>
    <row r="328" spans="6:6" x14ac:dyDescent="0.25">
      <c r="F328" s="207" t="s">
        <v>461</v>
      </c>
    </row>
    <row r="329" spans="6:6" x14ac:dyDescent="0.25">
      <c r="F329" s="207" t="s">
        <v>463</v>
      </c>
    </row>
    <row r="330" spans="6:6" x14ac:dyDescent="0.25">
      <c r="F330" s="207" t="s">
        <v>460</v>
      </c>
    </row>
    <row r="331" spans="6:6" x14ac:dyDescent="0.25">
      <c r="F331" s="207" t="s">
        <v>519</v>
      </c>
    </row>
    <row r="332" spans="6:6" x14ac:dyDescent="0.25">
      <c r="F332" s="207" t="s">
        <v>459</v>
      </c>
    </row>
    <row r="333" spans="6:6" x14ac:dyDescent="0.25">
      <c r="F333" s="207" t="s">
        <v>462</v>
      </c>
    </row>
    <row r="334" spans="6:6" x14ac:dyDescent="0.25">
      <c r="F334" s="207" t="s">
        <v>366</v>
      </c>
    </row>
    <row r="335" spans="6:6" x14ac:dyDescent="0.25">
      <c r="F335" s="207"/>
    </row>
    <row r="336" spans="6:6" x14ac:dyDescent="0.25">
      <c r="F336" s="207" t="s">
        <v>464</v>
      </c>
    </row>
    <row r="337" spans="6:6" x14ac:dyDescent="0.25">
      <c r="F337" s="207" t="s">
        <v>516</v>
      </c>
    </row>
    <row r="338" spans="6:6" x14ac:dyDescent="0.25">
      <c r="F338" s="207" t="s">
        <v>517</v>
      </c>
    </row>
    <row r="339" spans="6:6" x14ac:dyDescent="0.25">
      <c r="F339" s="207" t="s">
        <v>342</v>
      </c>
    </row>
    <row r="340" spans="6:6" x14ac:dyDescent="0.25">
      <c r="F340" s="207" t="s">
        <v>365</v>
      </c>
    </row>
    <row r="341" spans="6:6" x14ac:dyDescent="0.25">
      <c r="F341" s="207" t="s">
        <v>518</v>
      </c>
    </row>
    <row r="342" spans="6:6" x14ac:dyDescent="0.25">
      <c r="F342" s="207" t="s">
        <v>519</v>
      </c>
    </row>
    <row r="343" spans="6:6" x14ac:dyDescent="0.25">
      <c r="F343" s="207" t="s">
        <v>515</v>
      </c>
    </row>
    <row r="344" spans="6:6" x14ac:dyDescent="0.25">
      <c r="F344" s="207"/>
    </row>
    <row r="345" spans="6:6" x14ac:dyDescent="0.25">
      <c r="F345" s="207" t="s">
        <v>465</v>
      </c>
    </row>
    <row r="346" spans="6:6" x14ac:dyDescent="0.25">
      <c r="F346" s="207" t="s">
        <v>470</v>
      </c>
    </row>
    <row r="347" spans="6:6" x14ac:dyDescent="0.25">
      <c r="F347" s="207" t="s">
        <v>491</v>
      </c>
    </row>
    <row r="348" spans="6:6" x14ac:dyDescent="0.25">
      <c r="F348" s="207" t="s">
        <v>494</v>
      </c>
    </row>
    <row r="349" spans="6:6" x14ac:dyDescent="0.25">
      <c r="F349" s="207" t="s">
        <v>466</v>
      </c>
    </row>
    <row r="350" spans="6:6" x14ac:dyDescent="0.25">
      <c r="F350" s="207" t="s">
        <v>467</v>
      </c>
    </row>
    <row r="351" spans="6:6" x14ac:dyDescent="0.25">
      <c r="F351" s="207" t="s">
        <v>490</v>
      </c>
    </row>
    <row r="352" spans="6:6" x14ac:dyDescent="0.25">
      <c r="F352" s="207" t="s">
        <v>475</v>
      </c>
    </row>
    <row r="353" spans="6:6" x14ac:dyDescent="0.25">
      <c r="F353" s="207" t="s">
        <v>485</v>
      </c>
    </row>
    <row r="354" spans="6:6" x14ac:dyDescent="0.25">
      <c r="F354" s="207" t="s">
        <v>476</v>
      </c>
    </row>
    <row r="355" spans="6:6" x14ac:dyDescent="0.25">
      <c r="F355" s="207" t="s">
        <v>492</v>
      </c>
    </row>
    <row r="356" spans="6:6" x14ac:dyDescent="0.25">
      <c r="F356" s="207" t="s">
        <v>482</v>
      </c>
    </row>
    <row r="357" spans="6:6" x14ac:dyDescent="0.25">
      <c r="F357" s="207" t="s">
        <v>481</v>
      </c>
    </row>
    <row r="358" spans="6:6" x14ac:dyDescent="0.25">
      <c r="F358" s="207" t="s">
        <v>493</v>
      </c>
    </row>
    <row r="359" spans="6:6" x14ac:dyDescent="0.25">
      <c r="F359" s="207" t="s">
        <v>473</v>
      </c>
    </row>
    <row r="360" spans="6:6" x14ac:dyDescent="0.25">
      <c r="F360" s="207" t="s">
        <v>471</v>
      </c>
    </row>
    <row r="361" spans="6:6" x14ac:dyDescent="0.25">
      <c r="F361" s="207" t="s">
        <v>468</v>
      </c>
    </row>
    <row r="362" spans="6:6" x14ac:dyDescent="0.25">
      <c r="F362" s="207" t="s">
        <v>520</v>
      </c>
    </row>
    <row r="363" spans="6:6" x14ac:dyDescent="0.25">
      <c r="F363" s="207" t="s">
        <v>480</v>
      </c>
    </row>
    <row r="364" spans="6:6" x14ac:dyDescent="0.25">
      <c r="F364" s="207" t="s">
        <v>472</v>
      </c>
    </row>
    <row r="365" spans="6:6" x14ac:dyDescent="0.25">
      <c r="F365" s="207" t="s">
        <v>484</v>
      </c>
    </row>
    <row r="366" spans="6:6" x14ac:dyDescent="0.25">
      <c r="F366" s="207" t="s">
        <v>477</v>
      </c>
    </row>
    <row r="367" spans="6:6" x14ac:dyDescent="0.25">
      <c r="F367" s="207" t="s">
        <v>483</v>
      </c>
    </row>
    <row r="368" spans="6:6" x14ac:dyDescent="0.25">
      <c r="F368" s="207" t="s">
        <v>469</v>
      </c>
    </row>
    <row r="369" spans="6:6" x14ac:dyDescent="0.25">
      <c r="F369" s="207" t="s">
        <v>478</v>
      </c>
    </row>
    <row r="370" spans="6:6" x14ac:dyDescent="0.25">
      <c r="F370" s="207" t="s">
        <v>474</v>
      </c>
    </row>
    <row r="371" spans="6:6" x14ac:dyDescent="0.25">
      <c r="F371" s="207" t="s">
        <v>479</v>
      </c>
    </row>
    <row r="372" spans="6:6" x14ac:dyDescent="0.25">
      <c r="F372" s="207" t="s">
        <v>489</v>
      </c>
    </row>
    <row r="373" spans="6:6" x14ac:dyDescent="0.25">
      <c r="F373" s="207" t="s">
        <v>486</v>
      </c>
    </row>
    <row r="374" spans="6:6" x14ac:dyDescent="0.25">
      <c r="F374" s="207" t="s">
        <v>487</v>
      </c>
    </row>
    <row r="375" spans="6:6" x14ac:dyDescent="0.25">
      <c r="F375" s="207" t="s">
        <v>488</v>
      </c>
    </row>
    <row r="376" spans="6:6" x14ac:dyDescent="0.25">
      <c r="F376" s="209"/>
    </row>
    <row r="377" spans="6:6" x14ac:dyDescent="0.25">
      <c r="F377" s="207" t="s">
        <v>495</v>
      </c>
    </row>
    <row r="378" spans="6:6" s="130" customFormat="1" x14ac:dyDescent="0.25">
      <c r="F378" s="207" t="s">
        <v>521</v>
      </c>
    </row>
    <row r="379" spans="6:6" x14ac:dyDescent="0.25">
      <c r="F379" s="207" t="s">
        <v>522</v>
      </c>
    </row>
    <row r="380" spans="6:6" x14ac:dyDescent="0.25">
      <c r="F380" s="207" t="s">
        <v>523</v>
      </c>
    </row>
    <row r="381" spans="6:6" x14ac:dyDescent="0.25">
      <c r="F381" s="207" t="s">
        <v>525</v>
      </c>
    </row>
    <row r="382" spans="6:6" x14ac:dyDescent="0.25">
      <c r="F382" s="207" t="s">
        <v>526</v>
      </c>
    </row>
    <row r="383" spans="6:6" x14ac:dyDescent="0.25">
      <c r="F383" s="207" t="s">
        <v>524</v>
      </c>
    </row>
    <row r="384" spans="6:6" x14ac:dyDescent="0.25">
      <c r="F384" s="207" t="s">
        <v>527</v>
      </c>
    </row>
    <row r="385" spans="6:6" x14ac:dyDescent="0.25">
      <c r="F385" s="207" t="s">
        <v>528</v>
      </c>
    </row>
    <row r="386" spans="6:6" x14ac:dyDescent="0.25">
      <c r="F386" s="207" t="s">
        <v>496</v>
      </c>
    </row>
    <row r="387" spans="6:6" x14ac:dyDescent="0.25">
      <c r="F387" s="207" t="s">
        <v>529</v>
      </c>
    </row>
    <row r="388" spans="6:6" x14ac:dyDescent="0.25">
      <c r="F388" s="208"/>
    </row>
    <row r="389" spans="6:6" x14ac:dyDescent="0.25">
      <c r="F389" s="207" t="s">
        <v>497</v>
      </c>
    </row>
    <row r="390" spans="6:6" x14ac:dyDescent="0.25">
      <c r="F390" s="207" t="s">
        <v>506</v>
      </c>
    </row>
    <row r="391" spans="6:6" x14ac:dyDescent="0.25">
      <c r="F391" s="207" t="s">
        <v>466</v>
      </c>
    </row>
    <row r="392" spans="6:6" x14ac:dyDescent="0.25">
      <c r="F392" s="207" t="s">
        <v>509</v>
      </c>
    </row>
    <row r="393" spans="6:6" x14ac:dyDescent="0.25">
      <c r="F393" s="207" t="s">
        <v>503</v>
      </c>
    </row>
    <row r="394" spans="6:6" x14ac:dyDescent="0.25">
      <c r="F394" s="207" t="s">
        <v>508</v>
      </c>
    </row>
    <row r="395" spans="6:6" x14ac:dyDescent="0.25">
      <c r="F395" s="207" t="s">
        <v>502</v>
      </c>
    </row>
    <row r="396" spans="6:6" x14ac:dyDescent="0.25">
      <c r="F396" s="207" t="s">
        <v>498</v>
      </c>
    </row>
    <row r="397" spans="6:6" x14ac:dyDescent="0.25">
      <c r="F397" s="207" t="s">
        <v>468</v>
      </c>
    </row>
    <row r="398" spans="6:6" x14ac:dyDescent="0.25">
      <c r="F398" s="207" t="s">
        <v>501</v>
      </c>
    </row>
    <row r="399" spans="6:6" x14ac:dyDescent="0.25">
      <c r="F399" s="207" t="s">
        <v>500</v>
      </c>
    </row>
    <row r="400" spans="6:6" x14ac:dyDescent="0.25">
      <c r="F400" s="207" t="s">
        <v>504</v>
      </c>
    </row>
    <row r="401" spans="6:6" x14ac:dyDescent="0.25">
      <c r="F401" s="207" t="s">
        <v>507</v>
      </c>
    </row>
    <row r="402" spans="6:6" x14ac:dyDescent="0.25">
      <c r="F402" s="207" t="s">
        <v>499</v>
      </c>
    </row>
    <row r="403" spans="6:6" x14ac:dyDescent="0.25">
      <c r="F403" s="207" t="s">
        <v>505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Intermediate</vt:lpstr>
      <vt:lpstr>Grade - 9</vt:lpstr>
      <vt:lpstr>Grade - 10</vt:lpstr>
      <vt:lpstr>Grade - 11</vt:lpstr>
      <vt:lpstr>Grade - 12</vt:lpstr>
      <vt:lpstr>General</vt:lpstr>
      <vt:lpstr>Class Rank</vt:lpstr>
      <vt:lpstr>Courses</vt:lpstr>
      <vt:lpstr>Code</vt:lpstr>
      <vt:lpstr>courselevel</vt:lpstr>
      <vt:lpstr>Credit_Denied</vt:lpstr>
      <vt:lpstr>Electives</vt:lpstr>
      <vt:lpstr>English</vt:lpstr>
      <vt:lpstr>Language</vt:lpstr>
      <vt:lpstr>Level</vt:lpstr>
      <vt:lpstr>Mathematics</vt:lpstr>
      <vt:lpstr>Courses!OLE_LINK1</vt:lpstr>
      <vt:lpstr>Science</vt:lpstr>
      <vt:lpstr>Social_Studies</vt:lpstr>
    </vt:vector>
  </TitlesOfParts>
  <Company>Atlascopco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Information Systems</dc:creator>
  <cp:lastModifiedBy>Caroline Carpenter</cp:lastModifiedBy>
  <cp:lastPrinted>2010-03-01T22:04:43Z</cp:lastPrinted>
  <dcterms:created xsi:type="dcterms:W3CDTF">2010-02-09T21:20:14Z</dcterms:created>
  <dcterms:modified xsi:type="dcterms:W3CDTF">2015-09-18T02:43:00Z</dcterms:modified>
</cp:coreProperties>
</file>